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прил 2" sheetId="8" r:id="rId1"/>
    <sheet name="Лист1" sheetId="9" r:id="rId2"/>
  </sheets>
  <definedNames>
    <definedName name="_xlnm.Print_Titles" localSheetId="0">'прил 2'!#REF!</definedName>
    <definedName name="_xlnm.Print_Area" localSheetId="0">'прил 2'!$A$1:$K$227</definedName>
  </definedNames>
  <calcPr calcId="152511"/>
</workbook>
</file>

<file path=xl/calcChain.xml><?xml version="1.0" encoding="utf-8"?>
<calcChain xmlns="http://schemas.openxmlformats.org/spreadsheetml/2006/main">
  <c r="H154" i="8" l="1"/>
  <c r="G154" i="8"/>
  <c r="H160" i="8"/>
  <c r="H158" i="8"/>
  <c r="H138" i="8"/>
  <c r="H137" i="8"/>
  <c r="H132" i="8"/>
  <c r="H131" i="8"/>
  <c r="H127" i="8"/>
  <c r="H126" i="8"/>
  <c r="H122" i="8"/>
  <c r="H107" i="8"/>
  <c r="H108" i="8"/>
  <c r="H109" i="8"/>
  <c r="H110" i="8"/>
  <c r="H111" i="8"/>
  <c r="H112" i="8"/>
  <c r="H113" i="8"/>
  <c r="H114" i="8"/>
  <c r="H115" i="8"/>
  <c r="H116" i="8"/>
  <c r="H117" i="8"/>
  <c r="H121" i="8"/>
  <c r="H106" i="8"/>
  <c r="H67" i="8"/>
  <c r="H43" i="8"/>
  <c r="G43" i="8"/>
  <c r="F43" i="8"/>
  <c r="G100" i="8" l="1"/>
  <c r="G99" i="8"/>
  <c r="G26" i="8" l="1"/>
  <c r="H28" i="8"/>
  <c r="H31" i="8"/>
  <c r="G131" i="8" l="1"/>
  <c r="G132" i="8"/>
  <c r="F32" i="9" l="1"/>
  <c r="E32" i="9" s="1"/>
  <c r="E31" i="9"/>
  <c r="E30" i="9"/>
  <c r="E29" i="9"/>
  <c r="E28" i="9"/>
  <c r="F26" i="9"/>
  <c r="F154" i="8" l="1"/>
  <c r="F132" i="8"/>
  <c r="F131" i="8"/>
  <c r="F122" i="8"/>
  <c r="F121" i="8"/>
  <c r="F100" i="8"/>
  <c r="H100" i="8" s="1"/>
  <c r="F99" i="8"/>
  <c r="H99" i="8" s="1"/>
  <c r="F26" i="8"/>
  <c r="H26" i="8" s="1"/>
  <c r="J235" i="8" l="1"/>
  <c r="I235" i="8"/>
  <c r="H235" i="8"/>
  <c r="G235" i="8"/>
  <c r="F235" i="8"/>
  <c r="E235" i="8"/>
  <c r="J234" i="8"/>
  <c r="I234" i="8"/>
  <c r="H234" i="8"/>
  <c r="G234" i="8"/>
  <c r="F234" i="8"/>
  <c r="E234" i="8"/>
  <c r="J233" i="8"/>
  <c r="I233" i="8"/>
  <c r="H233" i="8"/>
  <c r="G233" i="8"/>
  <c r="F233" i="8"/>
  <c r="E233" i="8"/>
  <c r="O232" i="8"/>
  <c r="N232" i="8"/>
  <c r="M232" i="8"/>
  <c r="K232" i="8"/>
  <c r="J232" i="8"/>
  <c r="I232" i="8"/>
  <c r="H232" i="8"/>
  <c r="G232" i="8"/>
  <c r="F232" i="8"/>
  <c r="E232" i="8"/>
  <c r="O231" i="8"/>
  <c r="N231" i="8"/>
  <c r="M231" i="8"/>
  <c r="K231" i="8"/>
  <c r="J231" i="8"/>
  <c r="I231" i="8"/>
  <c r="H231" i="8"/>
  <c r="G231" i="8"/>
  <c r="F231" i="8"/>
  <c r="E231" i="8"/>
  <c r="O230" i="8"/>
  <c r="N230" i="8"/>
  <c r="M230" i="8"/>
  <c r="K230" i="8"/>
  <c r="J230" i="8"/>
  <c r="I230" i="8"/>
  <c r="H230" i="8"/>
  <c r="G230" i="8"/>
  <c r="F230" i="8"/>
  <c r="E230" i="8"/>
  <c r="O229" i="8"/>
  <c r="N229" i="8"/>
  <c r="M229" i="8"/>
  <c r="K229" i="8"/>
  <c r="J229" i="8"/>
  <c r="I229" i="8"/>
  <c r="H229" i="8"/>
  <c r="G229" i="8"/>
  <c r="F229" i="8"/>
  <c r="E229" i="8"/>
  <c r="J228" i="8"/>
  <c r="I228" i="8"/>
  <c r="H228" i="8"/>
  <c r="G228" i="8"/>
  <c r="F228" i="8"/>
  <c r="E228" i="8"/>
  <c r="O227" i="8"/>
  <c r="N227" i="8"/>
  <c r="J227" i="8"/>
  <c r="I227" i="8"/>
  <c r="H227" i="8"/>
  <c r="G227" i="8"/>
  <c r="F227" i="8"/>
  <c r="E227" i="8"/>
  <c r="J226" i="8"/>
  <c r="I226" i="8"/>
  <c r="H226" i="8"/>
  <c r="G226" i="8"/>
  <c r="F226" i="8"/>
  <c r="E226" i="8"/>
  <c r="O225" i="8"/>
  <c r="N225" i="8"/>
  <c r="M225" i="8"/>
  <c r="K225" i="8"/>
  <c r="J225" i="8"/>
  <c r="I225" i="8"/>
  <c r="H225" i="8"/>
  <c r="G225" i="8"/>
  <c r="F225" i="8"/>
  <c r="E225" i="8"/>
  <c r="J224" i="8"/>
  <c r="I224" i="8"/>
  <c r="H224" i="8"/>
  <c r="G224" i="8"/>
  <c r="F224" i="8"/>
  <c r="E224" i="8"/>
  <c r="J223" i="8"/>
  <c r="I223" i="8"/>
  <c r="H223" i="8"/>
  <c r="G223" i="8"/>
  <c r="F223" i="8"/>
  <c r="E223" i="8"/>
  <c r="O222" i="8"/>
  <c r="N222" i="8"/>
  <c r="K222" i="8"/>
  <c r="J222" i="8"/>
  <c r="I222" i="8"/>
  <c r="H222" i="8"/>
  <c r="G222" i="8"/>
  <c r="F222" i="8"/>
  <c r="E222" i="8"/>
  <c r="O221" i="8"/>
  <c r="N221" i="8"/>
  <c r="M221" i="8"/>
  <c r="K221" i="8"/>
  <c r="J221" i="8"/>
  <c r="I221" i="8"/>
  <c r="H221" i="8"/>
  <c r="G221" i="8"/>
  <c r="F221" i="8"/>
  <c r="E221" i="8"/>
  <c r="O220" i="8"/>
  <c r="N220" i="8"/>
  <c r="M220" i="8"/>
  <c r="K220" i="8"/>
  <c r="J220" i="8"/>
  <c r="I220" i="8"/>
  <c r="H220" i="8"/>
  <c r="G220" i="8"/>
  <c r="F220" i="8"/>
  <c r="E220" i="8"/>
  <c r="O219" i="8"/>
  <c r="N219" i="8"/>
  <c r="M219" i="8"/>
  <c r="K219" i="8"/>
  <c r="J219" i="8"/>
  <c r="I219" i="8"/>
  <c r="H219" i="8"/>
  <c r="G219" i="8"/>
  <c r="F219" i="8"/>
  <c r="E219" i="8"/>
  <c r="O218" i="8"/>
  <c r="N218" i="8"/>
  <c r="M218" i="8"/>
  <c r="K218" i="8"/>
  <c r="J218" i="8"/>
  <c r="I218" i="8"/>
  <c r="H218" i="8"/>
  <c r="G218" i="8"/>
  <c r="F218" i="8"/>
  <c r="E218" i="8"/>
  <c r="J217" i="8"/>
  <c r="I217" i="8"/>
  <c r="H217" i="8"/>
  <c r="G217" i="8"/>
  <c r="F217" i="8"/>
  <c r="E217" i="8"/>
  <c r="O216" i="8"/>
  <c r="N216" i="8"/>
  <c r="J216" i="8"/>
  <c r="I216" i="8"/>
  <c r="H216" i="8"/>
  <c r="G216" i="8"/>
  <c r="F216" i="8"/>
  <c r="E216" i="8"/>
  <c r="J215" i="8"/>
  <c r="I215" i="8"/>
  <c r="H215" i="8"/>
  <c r="G215" i="8"/>
  <c r="F215" i="8"/>
  <c r="E215" i="8"/>
  <c r="P192" i="8"/>
  <c r="M187" i="8"/>
  <c r="M233" i="8" s="1"/>
  <c r="K187" i="8"/>
  <c r="K233" i="8" s="1"/>
  <c r="D186" i="8"/>
  <c r="D232" i="8" s="1"/>
  <c r="D185" i="8"/>
  <c r="D231" i="8" s="1"/>
  <c r="D184" i="8"/>
  <c r="D230" i="8" s="1"/>
  <c r="D183" i="8"/>
  <c r="D229" i="8" s="1"/>
  <c r="D179" i="8"/>
  <c r="D225" i="8" s="1"/>
  <c r="M176" i="8"/>
  <c r="M222" i="8" s="1"/>
  <c r="D175" i="8"/>
  <c r="D221" i="8" s="1"/>
  <c r="D174" i="8"/>
  <c r="D220" i="8" s="1"/>
  <c r="D173" i="8"/>
  <c r="D219" i="8" s="1"/>
  <c r="D172" i="8"/>
  <c r="D218" i="8" s="1"/>
  <c r="H161" i="8"/>
  <c r="H162" i="8" s="1"/>
  <c r="M189" i="8" s="1"/>
  <c r="G161" i="8"/>
  <c r="F161" i="8"/>
  <c r="E158" i="8"/>
  <c r="E153" i="8"/>
  <c r="E148" i="8"/>
  <c r="H141" i="8"/>
  <c r="G141" i="8"/>
  <c r="F141" i="8"/>
  <c r="H140" i="8"/>
  <c r="G140" i="8"/>
  <c r="F140" i="8"/>
  <c r="E138" i="8"/>
  <c r="E137" i="8"/>
  <c r="E126" i="8"/>
  <c r="F120" i="8"/>
  <c r="H120" i="8" s="1"/>
  <c r="F119" i="8"/>
  <c r="H119" i="8" s="1"/>
  <c r="E117" i="8"/>
  <c r="E116" i="8"/>
  <c r="E115" i="8"/>
  <c r="E114" i="8"/>
  <c r="E113" i="8"/>
  <c r="E112" i="8"/>
  <c r="E111" i="8"/>
  <c r="E110" i="8"/>
  <c r="E109" i="8"/>
  <c r="E108" i="8"/>
  <c r="E107" i="8"/>
  <c r="E106" i="8"/>
  <c r="F98" i="8"/>
  <c r="E98" i="8" s="1"/>
  <c r="E97" i="8"/>
  <c r="H84" i="8"/>
  <c r="G84" i="8"/>
  <c r="F84" i="8"/>
  <c r="E83" i="8"/>
  <c r="E82" i="8"/>
  <c r="E81" i="8"/>
  <c r="F77" i="8"/>
  <c r="E77" i="8" s="1"/>
  <c r="H76" i="8"/>
  <c r="H145" i="8" s="1"/>
  <c r="G76" i="8"/>
  <c r="G145" i="8" s="1"/>
  <c r="F76" i="8"/>
  <c r="F145" i="8" s="1"/>
  <c r="E145" i="8" s="1"/>
  <c r="H75" i="8"/>
  <c r="G75" i="8"/>
  <c r="H74" i="8"/>
  <c r="G74" i="8"/>
  <c r="E73" i="8"/>
  <c r="E72" i="8"/>
  <c r="E67" i="8"/>
  <c r="E62" i="8"/>
  <c r="E60" i="8"/>
  <c r="E59" i="8"/>
  <c r="E58" i="8"/>
  <c r="E50" i="8"/>
  <c r="E49" i="8"/>
  <c r="E48" i="8"/>
  <c r="H32" i="8"/>
  <c r="G32" i="8"/>
  <c r="F32" i="8"/>
  <c r="E31" i="8"/>
  <c r="E30" i="8"/>
  <c r="E29" i="8"/>
  <c r="E28" i="8"/>
  <c r="E55" i="8" l="1"/>
  <c r="F118" i="8"/>
  <c r="H118" i="8" s="1"/>
  <c r="E140" i="8"/>
  <c r="G139" i="8"/>
  <c r="D176" i="8"/>
  <c r="D222" i="8" s="1"/>
  <c r="E32" i="8"/>
  <c r="H143" i="8"/>
  <c r="M182" i="8" s="1"/>
  <c r="N182" i="8" s="1"/>
  <c r="E141" i="8"/>
  <c r="E84" i="8"/>
  <c r="E120" i="8"/>
  <c r="H144" i="8"/>
  <c r="M181" i="8" s="1"/>
  <c r="M227" i="8" s="1"/>
  <c r="E160" i="8"/>
  <c r="E161" i="8" s="1"/>
  <c r="E162" i="8" s="1"/>
  <c r="E119" i="8"/>
  <c r="G162" i="8"/>
  <c r="G143" i="8"/>
  <c r="F139" i="8"/>
  <c r="G144" i="8"/>
  <c r="E76" i="8"/>
  <c r="H139" i="8"/>
  <c r="F162" i="8"/>
  <c r="K189" i="8" s="1"/>
  <c r="K188" i="8" s="1"/>
  <c r="K234" i="8" s="1"/>
  <c r="K178" i="8"/>
  <c r="M178" i="8"/>
  <c r="F75" i="8"/>
  <c r="E75" i="8" s="1"/>
  <c r="F74" i="8"/>
  <c r="E74" i="8" s="1"/>
  <c r="F144" i="8"/>
  <c r="F165" i="8" s="1"/>
  <c r="N189" i="8"/>
  <c r="M235" i="8"/>
  <c r="O189" i="8"/>
  <c r="M188" i="8"/>
  <c r="M234" i="8" s="1"/>
  <c r="N187" i="8"/>
  <c r="G164" i="8" l="1"/>
  <c r="E118" i="8"/>
  <c r="E139" i="8"/>
  <c r="G142" i="8"/>
  <c r="H165" i="8"/>
  <c r="M170" i="8" s="1"/>
  <c r="M216" i="8" s="1"/>
  <c r="E144" i="8"/>
  <c r="H142" i="8"/>
  <c r="M180" i="8"/>
  <c r="M226" i="8" s="1"/>
  <c r="H164" i="8"/>
  <c r="G165" i="8"/>
  <c r="G163" i="8" s="1"/>
  <c r="F143" i="8"/>
  <c r="K182" i="8" s="1"/>
  <c r="K171" i="8" s="1"/>
  <c r="M228" i="8"/>
  <c r="M224" i="8"/>
  <c r="M177" i="8"/>
  <c r="N178" i="8"/>
  <c r="K181" i="8"/>
  <c r="K227" i="8" s="1"/>
  <c r="K224" i="8"/>
  <c r="K177" i="8"/>
  <c r="K235" i="8"/>
  <c r="O182" i="8"/>
  <c r="O180" i="8" s="1"/>
  <c r="O226" i="8" s="1"/>
  <c r="O235" i="8"/>
  <c r="O188" i="8"/>
  <c r="O234" i="8" s="1"/>
  <c r="M171" i="8"/>
  <c r="D189" i="8"/>
  <c r="D235" i="8" s="1"/>
  <c r="N235" i="8"/>
  <c r="N188" i="8"/>
  <c r="N234" i="8" s="1"/>
  <c r="N233" i="8"/>
  <c r="O187" i="8"/>
  <c r="O233" i="8" s="1"/>
  <c r="K170" i="8"/>
  <c r="N228" i="8"/>
  <c r="N180" i="8"/>
  <c r="H163" i="8" l="1"/>
  <c r="M169" i="8"/>
  <c r="M215" i="8" s="1"/>
  <c r="K228" i="8"/>
  <c r="E165" i="8"/>
  <c r="F164" i="8"/>
  <c r="F163" i="8" s="1"/>
  <c r="E163" i="8" s="1"/>
  <c r="D182" i="8"/>
  <c r="D228" i="8" s="1"/>
  <c r="F142" i="8"/>
  <c r="O228" i="8"/>
  <c r="D187" i="8"/>
  <c r="D233" i="8" s="1"/>
  <c r="K180" i="8"/>
  <c r="K226" i="8" s="1"/>
  <c r="E143" i="8"/>
  <c r="E142" i="8" s="1"/>
  <c r="N224" i="8"/>
  <c r="O178" i="8"/>
  <c r="M223" i="8"/>
  <c r="O177" i="8"/>
  <c r="O223" i="8" s="1"/>
  <c r="N177" i="8"/>
  <c r="N223" i="8" s="1"/>
  <c r="D181" i="8"/>
  <c r="D227" i="8" s="1"/>
  <c r="K223" i="8"/>
  <c r="O171" i="8"/>
  <c r="N171" i="8"/>
  <c r="M217" i="8"/>
  <c r="D188" i="8"/>
  <c r="D234" i="8" s="1"/>
  <c r="N226" i="8"/>
  <c r="D170" i="8"/>
  <c r="D216" i="8" s="1"/>
  <c r="K216" i="8"/>
  <c r="K169" i="8"/>
  <c r="K217" i="8"/>
  <c r="E164" i="8" l="1"/>
  <c r="P177" i="8"/>
  <c r="P167" i="8"/>
  <c r="D180" i="8"/>
  <c r="D226" i="8" s="1"/>
  <c r="D171" i="8"/>
  <c r="D217" i="8" s="1"/>
  <c r="D177" i="8"/>
  <c r="D223" i="8" s="1"/>
  <c r="O224" i="8"/>
  <c r="D178" i="8"/>
  <c r="D224" i="8" s="1"/>
  <c r="N217" i="8"/>
  <c r="N169" i="8"/>
  <c r="N215" i="8" s="1"/>
  <c r="O169" i="8"/>
  <c r="O215" i="8" s="1"/>
  <c r="O217" i="8"/>
  <c r="K215" i="8"/>
  <c r="P170" i="8" l="1"/>
  <c r="Q172" i="8"/>
  <c r="D169" i="8"/>
  <c r="D215" i="8" s="1"/>
</calcChain>
</file>

<file path=xl/sharedStrings.xml><?xml version="1.0" encoding="utf-8"?>
<sst xmlns="http://schemas.openxmlformats.org/spreadsheetml/2006/main" count="1347" uniqueCount="302">
  <si>
    <t>№ п/п</t>
  </si>
  <si>
    <t>Наименование</t>
  </si>
  <si>
    <t>x</t>
  </si>
  <si>
    <t>Формирование финансовых механизмов привлечения и поддержки инвестиций</t>
  </si>
  <si>
    <t>2.1.</t>
  </si>
  <si>
    <t>2.2.</t>
  </si>
  <si>
    <t>2.3.</t>
  </si>
  <si>
    <t>-</t>
  </si>
  <si>
    <t>да</t>
  </si>
  <si>
    <t>Предоставление налоговых льгот по налогу на имущество организаций и налогу на прибыль организаций инвесторам, реализовавшим приоритетные инвестиционные проекты Смоленской области (да/нет)</t>
  </si>
  <si>
    <t>Предоставление субсидий в целях возмещения затрат по реализации приоритетных инвестиционных проектов Смоленской области инвесторам, реализовавшим приоритетные инвестиционные проекты Смоленской области</t>
  </si>
  <si>
    <t>Итого по основному мероприятию 1 подпрограммы 1</t>
  </si>
  <si>
    <t>Формирование и поддержание привлекательного имиджа Смоленской области</t>
  </si>
  <si>
    <t>Приобретение сувенирной продукции с логотипом инвестиционного портала Смоленской области</t>
  </si>
  <si>
    <t>Итого по основному мероприятию 2 подпрограммы 1</t>
  </si>
  <si>
    <t>Разработка стратегических документов по обеспечению в Смоленской области благоприятного инвестиционного климата</t>
  </si>
  <si>
    <t>Наличие разработанных стратегических документов по обеспечению в Смоленской области благоприятного инвестиционного климата (да/нет)</t>
  </si>
  <si>
    <t>Создание благоприятной для инвестиций административной среды в Смоленской области</t>
  </si>
  <si>
    <t>Количество проведенных заседаний Совета по экономике и инвестициям при Администрации Смоленской области (единиц)</t>
  </si>
  <si>
    <t>Создание и развитие инфраструктуры поддержки субъектов малого и среднего предпринимательства</t>
  </si>
  <si>
    <t>Количество субъектов малого и среднего предпринимательства, получивших поддержку (единиц)</t>
  </si>
  <si>
    <t>Итого по основному мероприятию 1 подпрограммы 2</t>
  </si>
  <si>
    <t>Оказание финансовой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</t>
  </si>
  <si>
    <t>Предоставление субсидий субъектам малого и среднего предпринимательства на возмещение части затрат на технологическое присоединение к объектам электросетевого хозяйства</t>
  </si>
  <si>
    <t>Итого по основному мероприятию 2 подпрограммы 2</t>
  </si>
  <si>
    <t>Оказание информационной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том числе в малых городах и сельских поселениях Смоленской области</t>
  </si>
  <si>
    <t>Итого по основному мероприятию 3 подпрограммы 2</t>
  </si>
  <si>
    <t>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</t>
  </si>
  <si>
    <t>Организация и проведение работы по предоставлению государственной преференции в целях поддержки субъектов малого и среднего предпринимательства в виде передачи в аренду объектов государственной собственности Смоленской области без проведения торгов (да/нет)</t>
  </si>
  <si>
    <t>х</t>
  </si>
  <si>
    <t>Всего по подпрограмме 2</t>
  </si>
  <si>
    <t> х</t>
  </si>
  <si>
    <t>Обеспечение организационных условий для реализации Государственной программы</t>
  </si>
  <si>
    <t>Финансовое обеспечение администратора Государственной программы</t>
  </si>
  <si>
    <t>Всего по Государственной программе</t>
  </si>
  <si>
    <t>областной бюджет</t>
  </si>
  <si>
    <t>федеральный бюджет</t>
  </si>
  <si>
    <t>Количество вновь созданных субъектами малого и среднего предпринимательства, получившими государственную поддержку, рабочих мест (включая вновь зарегистрированных индивидуальных предпринимателей) (единиц)</t>
  </si>
  <si>
    <t xml:space="preserve">местные бюджеты </t>
  </si>
  <si>
    <t>Разработка, изготовление и обновление материалов об экономическом и инвестиционном потенциале Смоленской области, размещение указанных материалов в печатных средствах массовой информации и на сайтах средств массовой информации</t>
  </si>
  <si>
    <t>Источник финансового обеспечения (расшифровать)</t>
  </si>
  <si>
    <t>ОГП</t>
  </si>
  <si>
    <t>Всего</t>
  </si>
  <si>
    <t>ОБЩИЙ ОБЪЕМ АССИГНОВАНИЙ ГП</t>
  </si>
  <si>
    <t>Федеральный бюджет</t>
  </si>
  <si>
    <t>Областной бюджет</t>
  </si>
  <si>
    <t xml:space="preserve">Местные бюджеты </t>
  </si>
  <si>
    <t>Федеральный бюджет (за счет остатков средств прошлых лет)</t>
  </si>
  <si>
    <t>Средства дорожного фонда Смоленской области</t>
  </si>
  <si>
    <t>Внебюджетные средства</t>
  </si>
  <si>
    <t>Создание благоприятного предприним. климата и условий для ведения бизнеса в Смол. обл.</t>
  </si>
  <si>
    <t>Повышение инвестиционного потенциала Смоленской области</t>
  </si>
  <si>
    <t>Развитие малого и среднего предпринимательства в Смоленской области</t>
  </si>
  <si>
    <t>Обеспечивающая подпрограмма</t>
  </si>
  <si>
    <t>разница между вариантами</t>
  </si>
  <si>
    <t>Совершенствование нормативной правовой базы, регламентирующей инвестиционную деятельность в Смоленской области (да/нет)</t>
  </si>
  <si>
    <t>Исполнитель мероприятия</t>
  </si>
  <si>
    <t>Организация деятельности специализированной организации по привлечению инвестиций и работе с инвесторами (да/нет)</t>
  </si>
  <si>
    <t>Итого по основному мероприятию 4 подпрограммы 2</t>
  </si>
  <si>
    <t>Предоставление государственных преференций субъектам малого и среднего предпринимательства в виде передачи в аренду объектов государственной собственности Смоленской области без проведения торгов (да/нет)</t>
  </si>
  <si>
    <t>Департамент инвестицион-ного развития Смоленской области</t>
  </si>
  <si>
    <t>Предоставление налоговых льгот по налогу на имущество организаций и налогу на прибыль организаций инвесторам, реализующим одобренные инвестиционные проекты Смоленской области (да/нет)</t>
  </si>
  <si>
    <t>Департамент инвести-ционного развития Смоленской области</t>
  </si>
  <si>
    <t>3.51.</t>
  </si>
  <si>
    <t>Предоставление субсидий субъектам малого и среднего предпринимательства на создание и (или) обеспечение деятельности центра молодежного инновационного творчества</t>
  </si>
  <si>
    <t>Создание и (или) развитие инфраструктуры поддержки субъектов малого и среднего предпринимательства, оказывающей имущественную поддержку индустриального парка «Сафоново»</t>
  </si>
  <si>
    <t>Предоставление субсидий субъектам малого и среднего предпринимательства, заключившим договор (договоры) лизинга оборудования с российскими лизинговыми организациями в целях создания, и (или) развития, и (или) модернизации производства товаров (работ, услуг), на возмещение части затрат на уплату первого взноса (аванса)</t>
  </si>
  <si>
    <t>Предоставление субсидий субъектам малого и среднего предпринимательства на возмещение части затрат связанных с приобретением оборудования в целях создания, и (или) развития, и (или) модернизации производства товаров</t>
  </si>
  <si>
    <t>Департамент инвестиционного развития Смоленской области</t>
  </si>
  <si>
    <t xml:space="preserve">внебюджетные средства </t>
  </si>
  <si>
    <t xml:space="preserve">Разработка и издание информационно-справочных пособий, методических и презентационных материалов, посвященных вопросам развития малого и среднего предпринимательства на территории Смоленской области (размещение указанных материалов в смоленском областном государственном бюджетном учреждении "Многофункциональный центр по предоставлению государственных и муниципальных услуг населению")
</t>
  </si>
  <si>
    <t xml:space="preserve">Департамент инвестиционного развития Смоленской области
</t>
  </si>
  <si>
    <t>Прирост среднесписочной численности работников (без внешних совместителей), занятых у субъектов малого и среднего предпринимательства, получивших государственную поддержку (%)</t>
  </si>
  <si>
    <t>Соблюдение установленного соглашением графика выполенния мероприятий по проектированию и (или) строительству (реконструкции, в том числе с элементами реставрации, техническому перервооружению) объектов капитального строительства и (или) приобретению объектов недвижимого имущества и (или) графика приобретения, установки и ввода в эксплуатацию оборудования и (или) программного обеспечения</t>
  </si>
  <si>
    <t>3.31.</t>
  </si>
  <si>
    <t>Предоставление субсидий микрокредитной компании «Смоленский областной фонд поддержки предпринимательства» на обеспечение деятельности фонда содействия кредитованию малого и среднего предпринимательства Смоленской области (гарантийного фонда)</t>
  </si>
  <si>
    <t>Предоставление субсидии микрокредитной компании  «Смоленский областной фонд поддержки предпринимательства» для внесения добровольного имущественного взноса (в виде денежных средств)</t>
  </si>
  <si>
    <t>3.29.</t>
  </si>
  <si>
    <t>Предоставление информационно - консультационной поддержки субъектам малого и среднего предпринимательства, направленной на развитие малого и среднего предпринимательства в малых городах и сельских поселениях на территории Смоленской области (да/нет)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</si>
  <si>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</si>
  <si>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</si>
  <si>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</si>
  <si>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</si>
  <si>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</si>
  <si>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</si>
  <si>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</si>
  <si>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</si>
  <si>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</si>
  <si>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</si>
  <si>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</si>
  <si>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</si>
  <si>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</si>
  <si>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</si>
  <si>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Количество организаций, получающих государственную поддержку инвестиционной деятельности в соответствии с областным законом "О государственной поддержке инвестиционной деятельности на территории Смоленской области" (единиц)</t>
  </si>
  <si>
    <t>Бюджетный эффект для консолидированного бюджета Смоленской области от реализации одобренных инвестиционных проектов Смоленской области (положительный/ отрицательный)</t>
  </si>
  <si>
    <t>Количество рабочих мест на предприятиях, получающих государственную поддержку инвестиционной деятельности в соответствии с областным законом "О государственной поддержке инвестиционной деятельности на территории Смоленской области" (единиц)</t>
  </si>
  <si>
    <t>Количество посещений специализированного Интернет-портала "Инвестиционная деятельность в Смоленской области" (тыс. единиц)</t>
  </si>
  <si>
    <t>Сопровождение и обновление специализированного Интернет-портала "Инвестиционная деятельность в Смоленской области"</t>
  </si>
  <si>
    <t>Формирование раздела "Инвестиционный климат и инвестиционная политика Смоленской области", включенного в состав ежегодного отчета Губернатора Смоленской области о результатах деятельности Администрации Смоленской области, в том числе по вопросам, поставленным Смоленской областной Думой (да/нет)</t>
  </si>
  <si>
    <t>Предоставление инвесторам государственной поддержки инвестиционной деятельности в форме сопровождения инвестиционных проектов по принципу "одного окна" (да/нет)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</si>
  <si>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государственную поддержку (единиц)</t>
  </si>
  <si>
    <t>Количество субъектов малого и среднего предпринимательства, получивших государственную поддержку (единиц)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</si>
  <si>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 - производителям товаров, работ, услуг в целях возмещения части затрат на уплату процентов по кредитам, полученным для реализации одобренных инвестиционных проектов Смоленской области</t>
  </si>
  <si>
    <t>Увеличение оборота субъектов малого и среднего предпринимательства, получивших государственную поддержку, в постоянных ценах по отношению к показателю 2014 года (%)</t>
  </si>
  <si>
    <t>Доля обрабатывающей промышленности в обороте субъектов малого и среднего предпринимательства (без учета индивидуальных предпринимателей), получивших государственную поддержку (%)</t>
  </si>
  <si>
    <t>Количество физических лиц в возрасте до 30 лет (включительно), вовлеченных в реализацию мероприятий (единиц)</t>
  </si>
  <si>
    <t>Количество вновь созданных рабочих мест (включая вновь зарегистированных индивидуальных предпринимателей)  субъектами малого и среднего предпринимательства, получившими государственную поддержку (единиц)</t>
  </si>
  <si>
    <t>3.2.</t>
  </si>
  <si>
    <t>3.4.</t>
  </si>
  <si>
    <t>3.5.</t>
  </si>
  <si>
    <t>3.50.</t>
  </si>
  <si>
    <t>Оказание финансовой поддержки автономным некоммерческим организациям, не являющимся государственными (муниципальными) учреждениями</t>
  </si>
  <si>
    <t>Количество субъектов малого и среднего предпринимательства, принявших участие в мероприятиях по популяризации в сфере сельского хозяйства, (единиц)</t>
  </si>
  <si>
    <t>Итого по основному мероприятию 6 подпрограммы 2</t>
  </si>
  <si>
    <t>Создание и (или) развитие инфраструктуры поддержки субъектов малого и среднего предпринимательства, оказывающей имущественную поддержку индустриального парка в районе ТЦ "Метро" в г. Смоленске</t>
  </si>
  <si>
    <t>Создание условий для материально-технического обеспечения</t>
  </si>
  <si>
    <t>Предоставление субсидий некоммерческим организациям, не являющимся государственными (муниципальными) учреждениями, на реализацию мероприятий в целях формирования и развития отдельных кластеров на территории Смоленской области, в том числе в сфере сельского хозяйства</t>
  </si>
  <si>
    <t>3.32.2.</t>
  </si>
  <si>
    <t>3.32.4.</t>
  </si>
  <si>
    <t>положительный</t>
  </si>
  <si>
    <t>1.1.</t>
  </si>
  <si>
    <t>1.2.</t>
  </si>
  <si>
    <t>1.3.</t>
  </si>
  <si>
    <t>1.4.</t>
  </si>
  <si>
    <t>1.5.</t>
  </si>
  <si>
    <t>1.6.</t>
  </si>
  <si>
    <t>2.36.</t>
  </si>
  <si>
    <t>2.37.</t>
  </si>
  <si>
    <t>ЦКР</t>
  </si>
  <si>
    <t>ЦМИТ</t>
  </si>
  <si>
    <t>Количество субъектов МСП и самозанятых граждан, получивших поддержку, нарастающим итогом (тыс. единиц)</t>
  </si>
  <si>
    <t>Количество самозанятых граждан, зафиксировавших свой статус, с учетом введения налогового режима для самозанятых, нарастающим итогом (миллион человек)</t>
  </si>
  <si>
    <t xml:space="preserve">областной бюджет </t>
  </si>
  <si>
    <t xml:space="preserve">Итого по основному мероприятию 8 подпрограммы 2 </t>
  </si>
  <si>
    <t>Итого по основному мероприятию 9 подпрограммы 2</t>
  </si>
  <si>
    <t>Предоставление субсидий микрокредитной компании «Смоленский областной фонд поддержки предпринимательства» для микрофинансирования субъектов малого и среднего предпринимательства</t>
  </si>
  <si>
    <t>Предоставление субсидий автономным некоммерческим организациям, не являющимся государственными (муниципальными) учреждениями, на создание и (или) развитие центра "Мой бизнес"</t>
  </si>
  <si>
    <t>Количество физических лиц-участников федерального проекта, занятых в сфере малого и среднего предпринимательства, по итогам участия в федеральном проекте, нарастающим итогом (тысяч человек)</t>
  </si>
  <si>
    <t>Количество вновь созданных субъектов МСП участниками проекта, нарастающим итогом (тысяч единиц)</t>
  </si>
  <si>
    <t>Количество обученных основам ведения бизнеса, финансовой грамотности и иным навыкам предпринимательской деятельности, нарастающим итогом (тысяч человек)</t>
  </si>
  <si>
    <t>Количество физических лиц-участников федерального проекта, нарастающим итогом (тысяч человек)</t>
  </si>
  <si>
    <t>Предоставление субсидий некоммерческим организациям, не являющимся государственными (муниципальными) учреждениями, на создание и (или) развитие регионального интегрированного центра, осуществляющего деятельность на базе инфраструктуры поддержки субъектов малого и среднего предпринимательства</t>
  </si>
  <si>
    <t>федеральный бюджет (за счет остатков прошлых лет)</t>
  </si>
  <si>
    <t>Объем финансовой поддержки, оказанной субъектам малого и среднего предпринимательства, при гарантийной поддержке региональными гарантийными организациями (тыс. рублей)</t>
  </si>
  <si>
    <t>Предоставление субсидий автономным некоммерческим организациям,  не являющимся государственными (муниципальными) учреждениями, на реализацию комплексных программ по вовлечению в предпринимательскую деятельность и содействию созданию собственного бизнеса для каждой целевой группы, включая поддержку создания сообществ начинающих предпринимателей и развитие института наставничества</t>
  </si>
  <si>
    <t>Количество выдаваемых микрозаймов государственными МФО субъектам МСП нарастающим итогом (единиц)</t>
  </si>
  <si>
    <t>Общий объем инвестиций (бюджетных, внебюджетных (частных): резидентов, управляющих компаний промышленных парков и технопарков, иных хозяйствующих субъектов), вложенных в основной капитал в целях обеспечения льготного доступа субъектов малого и среднего предпринимательства к производственным площадям и помещениям, нарастающим итогом (млрд. рублей)</t>
  </si>
  <si>
    <t>Общее количество субъектов малого и среднего предпринимательства в моногородах, получивших поддержку (единиц)</t>
  </si>
  <si>
    <t>Предоставление субсидий из федерального бюджета органам государственной власти субъектов Российской Федерации на исполнение расходных обязательств, предусматривающих создание и (или) развитие государственных микрофинансовых организаций, а также субсидий государственным микрофинансовым организациям на субсидирование ставки вознаграждения по микрозаймам субъектов малого и среднего предпринимательства   (млн. рублей)</t>
  </si>
  <si>
    <t>Доля субъектов малого и среднего предпринимательства, охваченных комплексом услуг, сервисов и мер поддержки субъектов малого и среднего предпринимательства в Центре «Мой бизнес», в том числе финансовых (кредитных, гарантийных, лизинговых) услуг, консультационной и образовательной поддержки, поддержки по созданию и модернизации производств, социального предпринимательства и в таких сферах, как благоустройство городской среды и сельской местности, экология, женское предпринимательство, а также услуг АО «Корпорация «МСП» и АО «Российский экспортный центр», в общем количестве субъектов малого и среднего предпринимательства (%)</t>
  </si>
  <si>
    <t> Объем экспорта телекоммуникационных, компьютерных и информационных услуг</t>
  </si>
  <si>
    <t>Объем экспорта услуг (млрд. долларов США)</t>
  </si>
  <si>
    <t> Объем экспорта транспортных услуг (млрд. долларов США)</t>
  </si>
  <si>
    <t> Объем платы за пользование интеллектуальной собственностью и экспорта деловых услуг (млрд. долларов США)</t>
  </si>
  <si>
    <t> Объем экспорта услуг, связанных с использованием промышленной продукции (млрд. долларов США)</t>
  </si>
  <si>
    <t xml:space="preserve">Региональный проект "Популяризация предпринимательства" </t>
  </si>
  <si>
    <t>Региональный проект "Акселерация"</t>
  </si>
  <si>
    <t>Региональный проект "Финансовая поддержка субъектов малого и среднего предпринимательства"</t>
  </si>
  <si>
    <t>Региональный проект "Условия для бизнеса"</t>
  </si>
  <si>
    <t>Правка № 8</t>
  </si>
  <si>
    <t>правка № 7</t>
  </si>
  <si>
    <t>Предоставление субсидий микрокредитной компании «Смоленский областной фонд поддержки предпринимательства» для микрофинансирования субъектов малого и среднего предпринимательства в моногородах</t>
  </si>
  <si>
    <t>Департамент инвестиционного развития Смоелнской области</t>
  </si>
  <si>
    <t>Наличие разработанной стратегии развития молочной отрасли Смоленской области на период до 2030 года (да/нет)</t>
  </si>
  <si>
    <t>Предоставление субсидий автономным некоммерческим организациям, не являющимся государственными (муниципальными) учреждениями, на создание и (или) развитие центра поддержки экспорта Смоленской области</t>
  </si>
  <si>
    <t>Повышение конкурентоспособности и доступности туристского продукта Смоленской области, удовлетворяющего потребности российских и иностранных граждан в качественных туристских услугах</t>
  </si>
  <si>
    <t>4.2.</t>
  </si>
  <si>
    <t>4.3.</t>
  </si>
  <si>
    <t>Реализация мероприятий по развитию внутреннего и въездного туризма</t>
  </si>
  <si>
    <t>Реализация мероприятий по продвижению Смоленской области на внутренних и внешних рынках</t>
  </si>
  <si>
    <t xml:space="preserve">﻿Расходы на обеспечение деятельности областных государственных учреждений
</t>
  </si>
  <si>
    <t>Итого по основному мероприятию подпрограммы</t>
  </si>
  <si>
    <t>Всего по подпрограмме 4</t>
  </si>
  <si>
    <t xml:space="preserve"> </t>
  </si>
  <si>
    <t>Развитие туризма</t>
  </si>
  <si>
    <t>4.1.</t>
  </si>
  <si>
    <t>Количество субъектов МСП , выведенных на экспрот при поддержке центров (агентств) координации поддержки экспортно-ориентированных субъектов МСП, нарастающим итогом (тысяч единиц)</t>
  </si>
  <si>
    <t>Внедрение Регионального экспортного стандарта 2.0 в Смоленской области (да/нет)</t>
  </si>
  <si>
    <t>Прирост количества компаний-экспортеров из числа субъектов малого и среднего предпринимательства по итогам внедрения Регионального экспортного стандарта 2.0 к 2018 году (%)</t>
  </si>
  <si>
    <t>Внедрение системных мер развития экспорта в Смоленской области</t>
  </si>
  <si>
    <t xml:space="preserve">Актуализация и увеличение числа объектов государственной собственности Смоленской области, включенных в перечень имущества, находящегося в государственной собственности Смоленской области,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предусмотренный частью 4 статьи 18 Федерального закона "О развитии малого и среднего предпринимательства в Российской Федерации" (%)
</t>
  </si>
  <si>
    <t>Разработка и внедрение  комплекса мер по увеличению объема экспорта услуг</t>
  </si>
  <si>
    <t>Департамент промышленности и торговли Смоленской области</t>
  </si>
  <si>
    <t>Количество проведенных мероприятий (праздники, фестивали, акции) по развитию туризма (единиц)</t>
  </si>
  <si>
    <t>Количество посещений туристско-информационного центра "Смоленский терем" (единиц)</t>
  </si>
  <si>
    <t>Количество посещений интернет-портала "visit-smolensk.ru"  (единиц)</t>
  </si>
  <si>
    <t>Количество посещение форумов и выставок туристской направленности  (единиц)</t>
  </si>
  <si>
    <t>Организация и проведение событийных мероприятий</t>
  </si>
  <si>
    <t>Количество субъектов малого и среднего предпринимательства, получивших информационно-консультационную поддержку (единиц)</t>
  </si>
  <si>
    <t xml:space="preserve"> Региональный проект «Экспорт услуг»</t>
  </si>
  <si>
    <t xml:space="preserve">Региональный проект «Системные меры» </t>
  </si>
  <si>
    <t>Итого по основному мероприятию 1 Государственной программы</t>
  </si>
  <si>
    <t>Итого по основному мероприятию 3 подпрограммы 1</t>
  </si>
  <si>
    <t>3.1.</t>
  </si>
  <si>
    <t>3.3.</t>
  </si>
  <si>
    <t>3.7.</t>
  </si>
  <si>
    <t>4. Обеспечивающая подпрограмма</t>
  </si>
  <si>
    <t>5.1.</t>
  </si>
  <si>
    <t>5.2.</t>
  </si>
  <si>
    <t>Количество реализованных мероприятий по продвижению Смоленской области на внутренних и внешних рынках</t>
  </si>
  <si>
    <t>Объем финансирования государственной программы
 (тыс. рублей)</t>
  </si>
  <si>
    <t>Плановое значение показателя</t>
  </si>
  <si>
    <t>на 6 месяцев</t>
  </si>
  <si>
    <t>4.4.</t>
  </si>
  <si>
    <t>4.5.</t>
  </si>
  <si>
    <t>С.Ю. Клавденкова</t>
  </si>
  <si>
    <t xml:space="preserve">С.Ю. Клавденкова
А.А. Башмакова
</t>
  </si>
  <si>
    <t>6.1.</t>
  </si>
  <si>
    <t>6.2.</t>
  </si>
  <si>
    <t>6.3.</t>
  </si>
  <si>
    <t>6.4.</t>
  </si>
  <si>
    <t xml:space="preserve">С.Ю. Клавденкова
</t>
  </si>
  <si>
    <t>Т.А. Медведева</t>
  </si>
  <si>
    <t>Департамент имущественных и земельных отношений Смоленской области</t>
  </si>
  <si>
    <t>О.М. Смолякова</t>
  </si>
  <si>
    <t>Ю.С. Никифорова</t>
  </si>
  <si>
    <t>Информационное продвижение туристского потенциала Смоленской области на внутренних и внешних рынках</t>
  </si>
  <si>
    <t xml:space="preserve">Подпрограмма «Развитие малого и среднего предпринимательства в Смоленской области» 
</t>
  </si>
  <si>
    <t xml:space="preserve">Подпрограмма «Повышение инвестиционного потенциала Смоленской области» 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</si>
  <si>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</si>
  <si>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</si>
  <si>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</si>
  <si>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</si>
  <si>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</si>
  <si>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</si>
  <si>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</si>
  <si>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</si>
  <si>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</si>
  <si>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</si>
  <si>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</si>
  <si>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</si>
  <si>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</si>
  <si>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</si>
  <si>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</si>
  <si>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</si>
  <si>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</si>
  <si>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</si>
  <si>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8.1.</t>
  </si>
  <si>
    <t>8.2.</t>
  </si>
  <si>
    <t>8.3.</t>
  </si>
  <si>
    <t>8.4.</t>
  </si>
  <si>
    <t>8.5.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</si>
  <si>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</si>
  <si>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</si>
  <si>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</si>
  <si>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</si>
  <si>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</si>
  <si>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</si>
  <si>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</si>
  <si>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</si>
  <si>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</si>
  <si>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</si>
  <si>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</si>
  <si>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</si>
  <si>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</si>
  <si>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</si>
  <si>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12.1.</t>
  </si>
  <si>
    <t>12.2.</t>
  </si>
  <si>
    <t>12.3.</t>
  </si>
  <si>
    <t>12.4.</t>
  </si>
  <si>
    <t>13.1.</t>
  </si>
  <si>
    <t>14.1.</t>
  </si>
  <si>
    <t>14.2.</t>
  </si>
  <si>
    <t>14.3.</t>
  </si>
  <si>
    <t>14.4.</t>
  </si>
  <si>
    <t>14.5.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</si>
  <si>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</si>
  <si>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</si>
  <si>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</si>
  <si>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</si>
  <si>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</si>
  <si>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</si>
  <si>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</si>
  <si>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</si>
  <si>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</si>
  <si>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</si>
  <si>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7.19.</t>
  </si>
  <si>
    <t xml:space="preserve">федеральный бюджет </t>
  </si>
  <si>
    <t>Подпрограмма "Развитие туризма"</t>
  </si>
  <si>
    <t>федеральный  бюджет</t>
  </si>
  <si>
    <t xml:space="preserve">N п/п </t>
  </si>
  <si>
    <t xml:space="preserve">Наименование подпрограммы, основного мероприятия и показателя </t>
  </si>
  <si>
    <t xml:space="preserve">Исполнитель (фамилия, имя, отчество) </t>
  </si>
  <si>
    <t xml:space="preserve">Источник финансирования (расшифровать) </t>
  </si>
  <si>
    <t xml:space="preserve">Объем финансирования государственной программы (тыс. рублей) </t>
  </si>
  <si>
    <t xml:space="preserve">Значение показателя </t>
  </si>
  <si>
    <t xml:space="preserve">Примечание (указываются причины неосвоения средств, недостижения показателей) </t>
  </si>
  <si>
    <t xml:space="preserve">процент освоения </t>
  </si>
  <si>
    <t>фактическое за 6 месяцев</t>
  </si>
  <si>
    <t>плановое на 6 месяцев</t>
  </si>
  <si>
    <t xml:space="preserve">фактически освоено за 6 месяцев </t>
  </si>
  <si>
    <t xml:space="preserve">план на 6 месяцев </t>
  </si>
  <si>
    <t>СВЕДЕНИЯ о выполнении плана-графика реализации областной государственной программы  «Экономическое развитие Смоленской области, включая создание благоприятного предпринимательского и инвестиционного климата»  на 6 месяцев 2020 года</t>
  </si>
  <si>
    <t>*по оценке (в соответствии с постановлением от 26.10.2016 № 609 "Об утверждении положения о составе и сроках представления инвесторами, получающими государтсвенную поддержку инвестиционной деятельности, отчетности об инвестиционном проекте" и постановлением от 18.01.2017 №7 "Об утверждении положения о составе и сроках представления инвесторами, получающими государтсвенную поддержку инвестиционной деятельности и реализующими (реализовавшими) приоритетные инвестиционные проекты Смоленской области, отчетности об инвестиционном проекте" отчетность предоставляется ежеквартально в срок до 30-го числа включительно месяца, следующего за отчетным кварталом)</t>
  </si>
  <si>
    <t>Данные предоставлены за I квартал 2020 года, так как статистику формирует ЦБ РФ. Данные за II квартал будут опубликованы не ранее 1 ноября 2020 года.</t>
  </si>
  <si>
    <t>Официальная таможенная статистика формируется на 40-й день после отчетного месяца и на 70-й день после отчетного квартала</t>
  </si>
  <si>
    <t>В связи с пандемией COVID-19 новые рабочие места не создавались</t>
  </si>
  <si>
    <t xml:space="preserve">Поданы 2 заявки на присвоение статуса резидента  индустриального парка в районе ТЦ "Метро" в г. Смоленске. Проведение Комиссии по инвестиционной политике при Администрации Смоленской области запланировано на август 2020 г. </t>
  </si>
  <si>
    <t>В связи с пандемией COVID-19 строительные работы были частично приостановлены</t>
  </si>
  <si>
    <t>Отсутствие введенной в эксплуатацию инженерной инфраструктуры индустриального парка (планируемый срок ввода в эксплуатацию парка -  1 кв.2021) отрицательно влияет на привлечение резидентов в индустриальный парк</t>
  </si>
  <si>
    <t>При обследовании территории под устройство асфальтобетонного покрытия и инженерных сетей генеральным подрядчиком ООО «БР ТРЕЙД СОЮЗ» было обнаружено близкое залегание грунтовых вод к поверхности земли на протяжении всей трассы. АО «Смоленский промстройпроект» подтвердил необходимость проведения дополнительных работ. Принято решение об оплате указанных работ за счет резерва средств на непредвиденные расходы, предусмотренные сметой.</t>
  </si>
  <si>
    <t>Показатель исключен (Постановление Администрации Смоленской области от 11.06.2020 № 343 "О внесении изменений в областную государственную программу "Экономическое развитие Смоленской области, включая создание благоприятного предпринимательского и инвестиционного климата")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</si>
</sst>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"/>
    <numFmt numFmtId="165" formatCode="#,##0.0"/>
    <numFmt numFmtId="166" formatCode="0.0"/>
    <numFmt numFmtId="167" formatCode="0.0000"/>
    <numFmt numFmtId="168" formatCode="#,##0.000"/>
    <numFmt numFmtId="169" formatCode="0.000"/>
    <numFmt numFmtId="170" formatCode="0.0%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.3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color rgb="FF2D2D2D"/>
      <name val="Times New Roman"/>
      <family val="1"/>
      <charset val="204"/>
    </font>
    <font>
      <b/>
      <sz val="10"/>
      <color rgb="FF2D2D2D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6">
    <xf numFmtId="0" fontId="0" fillId="0" borderId="0" xfId="0"/>
    <xf numFmtId="165" fontId="1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2" fillId="2" borderId="0" xfId="0" applyFont="1" applyFill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14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165" fontId="1" fillId="2" borderId="0" xfId="0" applyNumberFormat="1" applyFont="1" applyFill="1" applyAlignment="1">
      <alignment horizontal="center" vertical="top"/>
    </xf>
    <xf numFmtId="3" fontId="1" fillId="2" borderId="0" xfId="0" applyNumberFormat="1" applyFont="1" applyFill="1" applyAlignment="1">
      <alignment horizontal="center" vertical="top"/>
    </xf>
    <xf numFmtId="3" fontId="1" fillId="2" borderId="0" xfId="0" applyNumberFormat="1" applyFont="1" applyFill="1" applyAlignment="1">
      <alignment vertical="top"/>
    </xf>
    <xf numFmtId="164" fontId="1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vertical="top"/>
    </xf>
    <xf numFmtId="14" fontId="1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5" fontId="1" fillId="2" borderId="0" xfId="0" applyNumberFormat="1" applyFont="1" applyFill="1" applyAlignment="1">
      <alignment vertical="top"/>
    </xf>
    <xf numFmtId="0" fontId="0" fillId="3" borderId="0" xfId="0" applyFill="1"/>
    <xf numFmtId="0" fontId="0" fillId="2" borderId="0" xfId="0" applyFill="1"/>
    <xf numFmtId="165" fontId="6" fillId="2" borderId="1" xfId="0" applyNumberFormat="1" applyFont="1" applyFill="1" applyBorder="1" applyAlignment="1">
      <alignment vertical="top"/>
    </xf>
    <xf numFmtId="0" fontId="0" fillId="4" borderId="0" xfId="0" applyFill="1"/>
    <xf numFmtId="166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0" fillId="2" borderId="0" xfId="0" applyNumberFormat="1" applyFill="1"/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/>
    <xf numFmtId="0" fontId="9" fillId="0" borderId="0" xfId="0" applyFont="1"/>
    <xf numFmtId="4" fontId="0" fillId="2" borderId="0" xfId="0" applyNumberFormat="1" applyFill="1"/>
    <xf numFmtId="165" fontId="7" fillId="2" borderId="1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/>
    <xf numFmtId="0" fontId="11" fillId="2" borderId="1" xfId="0" applyFont="1" applyFill="1" applyBorder="1"/>
    <xf numFmtId="4" fontId="1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right" vertical="top"/>
    </xf>
    <xf numFmtId="4" fontId="0" fillId="0" borderId="0" xfId="0" applyNumberFormat="1"/>
    <xf numFmtId="0" fontId="13" fillId="2" borderId="0" xfId="0" applyFont="1" applyFill="1" applyAlignment="1">
      <alignment horizontal="left" vertical="top" wrapText="1"/>
    </xf>
    <xf numFmtId="0" fontId="0" fillId="2" borderId="1" xfId="0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10" fillId="2" borderId="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0" fillId="2" borderId="0" xfId="0" applyFill="1" applyBorder="1"/>
    <xf numFmtId="165" fontId="0" fillId="2" borderId="0" xfId="0" applyNumberFormat="1" applyFill="1" applyBorder="1"/>
    <xf numFmtId="165" fontId="0" fillId="2" borderId="0" xfId="0" applyNumberFormat="1" applyFill="1" applyBorder="1" applyAlignment="1">
      <alignment wrapText="1"/>
    </xf>
    <xf numFmtId="0" fontId="1" fillId="2" borderId="0" xfId="0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165" fontId="2" fillId="2" borderId="3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3" fontId="7" fillId="2" borderId="1" xfId="0" applyNumberFormat="1" applyFont="1" applyFill="1" applyBorder="1" applyAlignment="1">
      <alignment horizontal="center" vertical="top" wrapText="1"/>
    </xf>
    <xf numFmtId="166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165" fontId="7" fillId="2" borderId="3" xfId="0" applyNumberFormat="1" applyFont="1" applyFill="1" applyBorder="1" applyAlignment="1">
      <alignment horizontal="center" vertical="top" wrapText="1"/>
    </xf>
    <xf numFmtId="3" fontId="7" fillId="2" borderId="3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1" fontId="8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/>
    <xf numFmtId="0" fontId="1" fillId="2" borderId="8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3" fontId="1" fillId="2" borderId="0" xfId="0" applyNumberFormat="1" applyFont="1" applyFill="1" applyBorder="1" applyAlignment="1">
      <alignment vertical="top" wrapText="1"/>
    </xf>
    <xf numFmtId="165" fontId="1" fillId="2" borderId="0" xfId="0" applyNumberFormat="1" applyFont="1" applyFill="1" applyBorder="1" applyAlignment="1">
      <alignment vertical="top" wrapText="1"/>
    </xf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16" fontId="1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19" fillId="2" borderId="1" xfId="0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vertical="top" wrapText="1"/>
    </xf>
    <xf numFmtId="165" fontId="7" fillId="2" borderId="3" xfId="0" applyNumberFormat="1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" xfId="0" applyBorder="1"/>
    <xf numFmtId="0" fontId="1" fillId="2" borderId="12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top"/>
    </xf>
    <xf numFmtId="165" fontId="17" fillId="2" borderId="1" xfId="0" applyNumberFormat="1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8" fillId="2" borderId="1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justify" vertical="top" wrapText="1"/>
    </xf>
    <xf numFmtId="0" fontId="7" fillId="2" borderId="6" xfId="0" applyFont="1" applyFill="1" applyBorder="1" applyAlignment="1">
      <alignment horizontal="justify" vertical="top" wrapText="1"/>
    </xf>
    <xf numFmtId="0" fontId="7" fillId="2" borderId="7" xfId="0" applyFont="1" applyFill="1" applyBorder="1" applyAlignment="1">
      <alignment horizontal="justify" vertical="top" wrapText="1"/>
    </xf>
    <xf numFmtId="0" fontId="7" fillId="2" borderId="8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left" vertical="top" wrapText="1"/>
    </xf>
    <xf numFmtId="0" fontId="14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7" fillId="2" borderId="13" xfId="0" applyNumberFormat="1" applyFont="1" applyFill="1" applyBorder="1" applyAlignment="1">
      <alignment horizontal="center" vertical="top" wrapText="1"/>
    </xf>
    <xf numFmtId="165" fontId="17" fillId="2" borderId="12" xfId="0" applyNumberFormat="1" applyFont="1" applyFill="1" applyBorder="1" applyAlignment="1">
      <alignment horizontal="center" vertical="top" wrapText="1"/>
    </xf>
    <xf numFmtId="165" fontId="17" fillId="2" borderId="2" xfId="0" applyNumberFormat="1" applyFont="1" applyFill="1" applyBorder="1" applyAlignment="1">
      <alignment horizontal="center" vertical="top" wrapText="1"/>
    </xf>
    <xf numFmtId="165" fontId="17" fillId="2" borderId="3" xfId="0" applyNumberFormat="1" applyFont="1" applyFill="1" applyBorder="1" applyAlignment="1">
      <alignment horizontal="center" vertical="top" wrapText="1"/>
    </xf>
    <xf numFmtId="165" fontId="2" fillId="2" borderId="7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10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20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170" fontId="7" fillId="2" borderId="1" xfId="0" applyNumberFormat="1" applyFont="1" applyFill="1" applyBorder="1" applyAlignment="1">
      <alignment vertical="top" wrapText="1"/>
    </xf>
    <xf numFmtId="170" fontId="1" fillId="2" borderId="1" xfId="0" applyNumberFormat="1" applyFont="1" applyFill="1" applyBorder="1" applyAlignment="1">
      <alignment horizontal="center" vertical="top" wrapText="1"/>
    </xf>
    <xf numFmtId="170" fontId="7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9" fillId="2" borderId="0" xfId="0" applyFont="1" applyFill="1"/>
    <xf numFmtId="1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16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/>
    </xf>
    <xf numFmtId="17" fontId="1" fillId="2" borderId="1" xfId="0" applyNumberFormat="1" applyFont="1" applyFill="1" applyBorder="1" applyAlignment="1">
      <alignment horizontal="center" vertical="top" wrapText="1"/>
    </xf>
    <xf numFmtId="17" fontId="1" fillId="2" borderId="1" xfId="0" applyNumberFormat="1" applyFont="1" applyFill="1" applyBorder="1" applyAlignment="1">
      <alignment horizontal="justify" vertical="top" wrapText="1"/>
    </xf>
    <xf numFmtId="167" fontId="1" fillId="2" borderId="1" xfId="0" applyNumberFormat="1" applyFont="1" applyFill="1" applyBorder="1" applyAlignment="1">
      <alignment horizontal="center" vertical="top"/>
    </xf>
    <xf numFmtId="167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169" fontId="1" fillId="2" borderId="1" xfId="0" applyNumberFormat="1" applyFont="1" applyFill="1" applyBorder="1" applyAlignment="1">
      <alignment horizontal="center" vertical="top"/>
    </xf>
    <xf numFmtId="169" fontId="1" fillId="2" borderId="1" xfId="0" applyNumberFormat="1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center" vertical="top" wrapText="1"/>
    </xf>
    <xf numFmtId="17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left" vertical="top" wrapText="1"/>
    </xf>
    <xf numFmtId="166" fontId="1" fillId="2" borderId="3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8"/>
  <sheetViews>
    <sheetView tabSelected="1"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K5" sqref="K5:K9"/>
    </sheetView>
  </sheetViews>
  <sheetFormatPr defaultRowHeight="15" x14ac:dyDescent="0.25"/>
  <cols>
    <col min="1" max="1" width="8" style="18" customWidth="1"/>
    <col min="2" max="2" width="56" style="18" customWidth="1"/>
    <col min="3" max="3" width="26.140625" style="18" customWidth="1"/>
    <col min="4" max="4" width="19.85546875" style="18" customWidth="1"/>
    <col min="5" max="5" width="19.28515625" style="19" hidden="1" customWidth="1"/>
    <col min="6" max="6" width="14.140625" style="19" customWidth="1"/>
    <col min="7" max="7" width="15.28515625" style="19" customWidth="1"/>
    <col min="8" max="8" width="14.42578125" style="19" customWidth="1"/>
    <col min="9" max="9" width="15.140625" style="12" customWidth="1"/>
    <col min="10" max="10" width="15.7109375" style="12" customWidth="1"/>
    <col min="11" max="11" width="50.7109375" style="12" customWidth="1"/>
    <col min="12" max="12" width="13.5703125" style="5" customWidth="1"/>
    <col min="13" max="13" width="15" style="21" customWidth="1"/>
    <col min="14" max="14" width="12.5703125" style="21" customWidth="1"/>
    <col min="15" max="15" width="11.7109375" style="21" bestFit="1" customWidth="1"/>
    <col min="16" max="16" width="18.42578125" customWidth="1"/>
    <col min="17" max="17" width="16" bestFit="1" customWidth="1"/>
  </cols>
  <sheetData>
    <row r="1" spans="1:15" ht="46.5" customHeight="1" x14ac:dyDescent="0.25">
      <c r="A1" s="126" t="s">
        <v>292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5" ht="47.25" customHeight="1" x14ac:dyDescent="0.25">
      <c r="A2" s="147" t="s">
        <v>0</v>
      </c>
      <c r="B2" s="148" t="s">
        <v>1</v>
      </c>
      <c r="C2" s="148" t="s">
        <v>56</v>
      </c>
      <c r="D2" s="148" t="s">
        <v>40</v>
      </c>
      <c r="E2" s="149" t="s">
        <v>200</v>
      </c>
      <c r="F2" s="149"/>
      <c r="G2" s="149"/>
      <c r="H2" s="149"/>
      <c r="I2" s="150" t="s">
        <v>201</v>
      </c>
      <c r="J2" s="151"/>
      <c r="K2" s="152" t="s">
        <v>286</v>
      </c>
    </row>
    <row r="3" spans="1:15" ht="44.25" customHeight="1" x14ac:dyDescent="0.25">
      <c r="A3" s="147"/>
      <c r="B3" s="148"/>
      <c r="C3" s="148"/>
      <c r="D3" s="148"/>
      <c r="E3" s="112" t="s">
        <v>202</v>
      </c>
      <c r="F3" s="112" t="s">
        <v>202</v>
      </c>
      <c r="G3" s="112" t="s">
        <v>290</v>
      </c>
      <c r="H3" s="112" t="s">
        <v>287</v>
      </c>
      <c r="I3" s="112" t="s">
        <v>289</v>
      </c>
      <c r="J3" s="112" t="s">
        <v>288</v>
      </c>
      <c r="K3" s="153"/>
    </row>
    <row r="4" spans="1:15" s="20" customFormat="1" ht="43.5" customHeight="1" x14ac:dyDescent="0.25">
      <c r="A4" s="99" t="s">
        <v>79</v>
      </c>
      <c r="B4" s="99" t="s">
        <v>189</v>
      </c>
      <c r="C4" s="118" t="s">
        <v>182</v>
      </c>
      <c r="D4" s="99"/>
      <c r="E4" s="99"/>
      <c r="F4" s="99"/>
      <c r="G4" s="99"/>
      <c r="H4" s="99"/>
      <c r="I4" s="99"/>
      <c r="J4" s="99"/>
      <c r="K4" s="99"/>
      <c r="L4" s="5"/>
      <c r="M4" s="21"/>
      <c r="N4" s="21"/>
      <c r="O4" s="21"/>
    </row>
    <row r="5" spans="1:15" s="20" customFormat="1" ht="15.75" customHeight="1" x14ac:dyDescent="0.25">
      <c r="A5" s="84" t="s">
        <v>120</v>
      </c>
      <c r="B5" s="110" t="s">
        <v>151</v>
      </c>
      <c r="C5" s="6" t="s">
        <v>2</v>
      </c>
      <c r="D5" s="6" t="s">
        <v>2</v>
      </c>
      <c r="E5" s="6" t="s">
        <v>2</v>
      </c>
      <c r="F5" s="6" t="s">
        <v>2</v>
      </c>
      <c r="G5" s="6" t="s">
        <v>2</v>
      </c>
      <c r="H5" s="6" t="s">
        <v>2</v>
      </c>
      <c r="I5" s="92" t="s">
        <v>7</v>
      </c>
      <c r="J5" s="92">
        <v>9.0609999999999996E-2</v>
      </c>
      <c r="K5" s="182" t="s">
        <v>294</v>
      </c>
      <c r="L5" s="5"/>
      <c r="M5" s="21"/>
      <c r="N5" s="21"/>
      <c r="O5" s="21"/>
    </row>
    <row r="6" spans="1:15" s="20" customFormat="1" ht="26.25" customHeight="1" x14ac:dyDescent="0.25">
      <c r="A6" s="98" t="s">
        <v>121</v>
      </c>
      <c r="B6" s="110" t="s">
        <v>152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6" t="s">
        <v>2</v>
      </c>
      <c r="I6" s="92" t="s">
        <v>7</v>
      </c>
      <c r="J6" s="92">
        <v>4.206E-2</v>
      </c>
      <c r="K6" s="183"/>
      <c r="L6" s="5"/>
      <c r="M6" s="21"/>
      <c r="N6" s="21"/>
      <c r="O6" s="21"/>
    </row>
    <row r="7" spans="1:15" s="20" customFormat="1" ht="25.5" x14ac:dyDescent="0.25">
      <c r="A7" s="98" t="s">
        <v>122</v>
      </c>
      <c r="B7" s="110" t="s">
        <v>153</v>
      </c>
      <c r="C7" s="6" t="s">
        <v>2</v>
      </c>
      <c r="D7" s="6" t="s">
        <v>2</v>
      </c>
      <c r="E7" s="6" t="s">
        <v>2</v>
      </c>
      <c r="F7" s="6" t="s">
        <v>2</v>
      </c>
      <c r="G7" s="6" t="s">
        <v>2</v>
      </c>
      <c r="H7" s="6" t="s">
        <v>2</v>
      </c>
      <c r="I7" s="92" t="s">
        <v>7</v>
      </c>
      <c r="J7" s="92">
        <v>1.1E-4</v>
      </c>
      <c r="K7" s="183"/>
      <c r="L7" s="5"/>
      <c r="M7" s="21"/>
      <c r="N7" s="21"/>
      <c r="O7" s="21"/>
    </row>
    <row r="8" spans="1:15" s="20" customFormat="1" ht="25.5" x14ac:dyDescent="0.25">
      <c r="A8" s="98" t="s">
        <v>123</v>
      </c>
      <c r="B8" s="110" t="s">
        <v>150</v>
      </c>
      <c r="C8" s="6" t="s">
        <v>2</v>
      </c>
      <c r="D8" s="6" t="s">
        <v>2</v>
      </c>
      <c r="E8" s="6" t="s">
        <v>2</v>
      </c>
      <c r="F8" s="6" t="s">
        <v>2</v>
      </c>
      <c r="G8" s="6" t="s">
        <v>2</v>
      </c>
      <c r="H8" s="6" t="s">
        <v>2</v>
      </c>
      <c r="I8" s="92" t="s">
        <v>7</v>
      </c>
      <c r="J8" s="92">
        <v>2.9E-4</v>
      </c>
      <c r="K8" s="183"/>
      <c r="L8" s="5"/>
      <c r="M8" s="21"/>
      <c r="N8" s="21"/>
      <c r="O8" s="21"/>
    </row>
    <row r="9" spans="1:15" s="20" customFormat="1" ht="25.5" x14ac:dyDescent="0.25">
      <c r="A9" s="98" t="s">
        <v>124</v>
      </c>
      <c r="B9" s="110" t="s">
        <v>154</v>
      </c>
      <c r="C9" s="6" t="s">
        <v>2</v>
      </c>
      <c r="D9" s="6" t="s">
        <v>2</v>
      </c>
      <c r="E9" s="6" t="s">
        <v>2</v>
      </c>
      <c r="F9" s="6" t="s">
        <v>2</v>
      </c>
      <c r="G9" s="6" t="s">
        <v>2</v>
      </c>
      <c r="H9" s="6" t="s">
        <v>2</v>
      </c>
      <c r="I9" s="92" t="s">
        <v>7</v>
      </c>
      <c r="J9" s="92">
        <v>4.4999999999999999E-4</v>
      </c>
      <c r="K9" s="184"/>
      <c r="L9" s="5"/>
      <c r="M9" s="21"/>
      <c r="N9" s="21"/>
      <c r="O9" s="21"/>
    </row>
    <row r="10" spans="1:15" s="20" customFormat="1" ht="31.5" customHeight="1" x14ac:dyDescent="0.25">
      <c r="A10" s="98" t="s">
        <v>125</v>
      </c>
      <c r="B10" s="110" t="s">
        <v>181</v>
      </c>
      <c r="C10" s="6" t="s">
        <v>29</v>
      </c>
      <c r="D10" s="58" t="s">
        <v>7</v>
      </c>
      <c r="E10" s="59" t="s">
        <v>7</v>
      </c>
      <c r="F10" s="59" t="s">
        <v>7</v>
      </c>
      <c r="G10" s="59" t="s">
        <v>7</v>
      </c>
      <c r="H10" s="59" t="s">
        <v>7</v>
      </c>
      <c r="I10" s="58" t="s">
        <v>2</v>
      </c>
      <c r="J10" s="58" t="s">
        <v>29</v>
      </c>
      <c r="K10" s="58"/>
      <c r="L10" s="5"/>
      <c r="M10" s="21"/>
      <c r="N10" s="21"/>
      <c r="O10" s="21"/>
    </row>
    <row r="11" spans="1:15" s="20" customFormat="1" ht="27" hidden="1" customHeight="1" x14ac:dyDescent="0.25">
      <c r="A11" s="121" t="s">
        <v>191</v>
      </c>
      <c r="B11" s="122"/>
      <c r="C11" s="58" t="s">
        <v>2</v>
      </c>
      <c r="D11" s="58" t="s">
        <v>7</v>
      </c>
      <c r="E11" s="59" t="s">
        <v>7</v>
      </c>
      <c r="F11" s="59" t="s">
        <v>7</v>
      </c>
      <c r="G11" s="59" t="s">
        <v>7</v>
      </c>
      <c r="H11" s="59" t="s">
        <v>7</v>
      </c>
      <c r="I11" s="58" t="s">
        <v>2</v>
      </c>
      <c r="J11" s="58"/>
      <c r="K11" s="58"/>
      <c r="L11" s="5"/>
      <c r="M11" s="21"/>
      <c r="N11" s="21"/>
      <c r="O11" s="21"/>
    </row>
    <row r="12" spans="1:15" s="20" customFormat="1" ht="39.75" customHeight="1" x14ac:dyDescent="0.25">
      <c r="A12" s="99" t="s">
        <v>80</v>
      </c>
      <c r="B12" s="99" t="s">
        <v>190</v>
      </c>
      <c r="C12" s="118" t="s">
        <v>182</v>
      </c>
      <c r="D12" s="99"/>
      <c r="E12" s="99"/>
      <c r="F12" s="99"/>
      <c r="G12" s="99"/>
      <c r="H12" s="99"/>
      <c r="I12" s="99"/>
      <c r="J12" s="99"/>
      <c r="K12" s="99"/>
      <c r="L12" s="5"/>
      <c r="M12" s="21"/>
      <c r="N12" s="21"/>
      <c r="O12" s="21"/>
    </row>
    <row r="13" spans="1:15" s="20" customFormat="1" ht="27" customHeight="1" x14ac:dyDescent="0.25">
      <c r="A13" s="84" t="s">
        <v>4</v>
      </c>
      <c r="B13" s="110" t="s">
        <v>177</v>
      </c>
      <c r="C13" s="6" t="s">
        <v>2</v>
      </c>
      <c r="D13" s="6" t="s">
        <v>2</v>
      </c>
      <c r="E13" s="6" t="s">
        <v>2</v>
      </c>
      <c r="F13" s="6" t="s">
        <v>2</v>
      </c>
      <c r="G13" s="6" t="s">
        <v>2</v>
      </c>
      <c r="H13" s="6" t="s">
        <v>2</v>
      </c>
      <c r="I13" s="92" t="s">
        <v>8</v>
      </c>
      <c r="J13" s="92" t="s">
        <v>8</v>
      </c>
      <c r="K13" s="182" t="s">
        <v>295</v>
      </c>
      <c r="L13" s="5"/>
      <c r="M13" s="21"/>
      <c r="N13" s="21"/>
      <c r="O13" s="21"/>
    </row>
    <row r="14" spans="1:15" s="20" customFormat="1" ht="45.75" customHeight="1" x14ac:dyDescent="0.25">
      <c r="A14" s="84" t="s">
        <v>5</v>
      </c>
      <c r="B14" s="110" t="s">
        <v>178</v>
      </c>
      <c r="C14" s="6" t="s">
        <v>2</v>
      </c>
      <c r="D14" s="6" t="s">
        <v>2</v>
      </c>
      <c r="E14" s="6" t="s">
        <v>2</v>
      </c>
      <c r="F14" s="6" t="s">
        <v>2</v>
      </c>
      <c r="G14" s="6" t="s">
        <v>2</v>
      </c>
      <c r="H14" s="6" t="s">
        <v>2</v>
      </c>
      <c r="I14" s="92">
        <v>10</v>
      </c>
      <c r="J14" s="85">
        <v>13</v>
      </c>
      <c r="K14" s="183"/>
      <c r="L14" s="5"/>
      <c r="M14" s="21"/>
      <c r="N14" s="21"/>
      <c r="O14" s="21"/>
    </row>
    <row r="15" spans="1:15" s="20" customFormat="1" ht="19.5" customHeight="1" x14ac:dyDescent="0.25">
      <c r="A15" s="84" t="s">
        <v>6</v>
      </c>
      <c r="B15" s="110" t="s">
        <v>179</v>
      </c>
      <c r="C15" s="185"/>
      <c r="D15" s="6" t="s">
        <v>7</v>
      </c>
      <c r="E15" s="6" t="s">
        <v>7</v>
      </c>
      <c r="F15" s="6" t="s">
        <v>7</v>
      </c>
      <c r="G15" s="6" t="s">
        <v>7</v>
      </c>
      <c r="H15" s="6" t="s">
        <v>7</v>
      </c>
      <c r="I15" s="85" t="s">
        <v>2</v>
      </c>
      <c r="J15" s="58" t="s">
        <v>2</v>
      </c>
      <c r="K15" s="184"/>
      <c r="L15" s="5"/>
      <c r="M15" s="21"/>
      <c r="N15" s="21"/>
      <c r="O15" s="21"/>
    </row>
    <row r="16" spans="1:15" ht="15" customHeight="1" x14ac:dyDescent="0.25">
      <c r="A16" s="140" t="s">
        <v>218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2"/>
    </row>
    <row r="17" spans="1:14" ht="45.75" customHeight="1" x14ac:dyDescent="0.25">
      <c r="A17" s="99" t="s">
        <v>81</v>
      </c>
      <c r="B17" s="100" t="s">
        <v>3</v>
      </c>
      <c r="C17" s="118" t="s">
        <v>62</v>
      </c>
      <c r="D17" s="99"/>
      <c r="E17" s="99"/>
      <c r="F17" s="99"/>
      <c r="G17" s="99"/>
      <c r="H17" s="99"/>
      <c r="I17" s="99"/>
      <c r="J17" s="99"/>
      <c r="K17" s="99"/>
    </row>
    <row r="18" spans="1:14" ht="57.75" customHeight="1" x14ac:dyDescent="0.25">
      <c r="A18" s="6" t="s">
        <v>193</v>
      </c>
      <c r="B18" s="110" t="s">
        <v>93</v>
      </c>
      <c r="C18" s="6" t="s">
        <v>2</v>
      </c>
      <c r="D18" s="6" t="s">
        <v>2</v>
      </c>
      <c r="E18" s="6" t="s">
        <v>2</v>
      </c>
      <c r="F18" s="6" t="s">
        <v>2</v>
      </c>
      <c r="G18" s="6" t="s">
        <v>2</v>
      </c>
      <c r="H18" s="6" t="s">
        <v>2</v>
      </c>
      <c r="I18" s="186">
        <v>5</v>
      </c>
      <c r="J18" s="186">
        <v>5</v>
      </c>
      <c r="K18" s="186"/>
      <c r="M18" s="69"/>
      <c r="N18" s="69"/>
    </row>
    <row r="19" spans="1:14" ht="42.75" customHeight="1" x14ac:dyDescent="0.25">
      <c r="A19" s="6" t="s">
        <v>107</v>
      </c>
      <c r="B19" s="110" t="s">
        <v>94</v>
      </c>
      <c r="C19" s="6" t="s">
        <v>2</v>
      </c>
      <c r="D19" s="6" t="s">
        <v>2</v>
      </c>
      <c r="E19" s="6" t="s">
        <v>2</v>
      </c>
      <c r="F19" s="6" t="s">
        <v>2</v>
      </c>
      <c r="G19" s="6" t="s">
        <v>2</v>
      </c>
      <c r="H19" s="6" t="s">
        <v>2</v>
      </c>
      <c r="I19" s="6" t="s">
        <v>119</v>
      </c>
      <c r="J19" s="6" t="s">
        <v>119</v>
      </c>
      <c r="K19" s="6"/>
    </row>
    <row r="20" spans="1:14" ht="167.25" customHeight="1" x14ac:dyDescent="0.25">
      <c r="A20" s="6" t="s">
        <v>194</v>
      </c>
      <c r="B20" s="110" t="s">
        <v>95</v>
      </c>
      <c r="C20" s="6" t="s">
        <v>2</v>
      </c>
      <c r="D20" s="6" t="s">
        <v>2</v>
      </c>
      <c r="E20" s="6" t="s">
        <v>2</v>
      </c>
      <c r="F20" s="6" t="s">
        <v>2</v>
      </c>
      <c r="G20" s="6" t="s">
        <v>2</v>
      </c>
      <c r="H20" s="6" t="s">
        <v>2</v>
      </c>
      <c r="I20" s="3">
        <v>1000</v>
      </c>
      <c r="J20" s="3">
        <v>1000</v>
      </c>
      <c r="K20" s="187" t="s">
        <v>293</v>
      </c>
    </row>
    <row r="21" spans="1:14" ht="93" hidden="1" customHeight="1" x14ac:dyDescent="0.25">
      <c r="A21" s="6" t="s">
        <v>108</v>
      </c>
      <c r="B21" s="110" t="s">
        <v>102</v>
      </c>
      <c r="D21" s="6" t="s">
        <v>7</v>
      </c>
      <c r="E21" s="6" t="s">
        <v>7</v>
      </c>
      <c r="F21" s="6" t="s">
        <v>7</v>
      </c>
      <c r="G21" s="6" t="s">
        <v>7</v>
      </c>
      <c r="H21" s="6" t="s">
        <v>7</v>
      </c>
      <c r="I21" s="6"/>
      <c r="J21" s="6"/>
      <c r="K21" s="6"/>
    </row>
    <row r="22" spans="1:14" ht="53.25" customHeight="1" x14ac:dyDescent="0.25">
      <c r="A22" s="6" t="s">
        <v>108</v>
      </c>
      <c r="B22" s="110" t="s">
        <v>61</v>
      </c>
      <c r="C22" s="6" t="s">
        <v>2</v>
      </c>
      <c r="D22" s="6" t="s">
        <v>2</v>
      </c>
      <c r="E22" s="6" t="s">
        <v>2</v>
      </c>
      <c r="F22" s="6" t="s">
        <v>2</v>
      </c>
      <c r="G22" s="6" t="s">
        <v>2</v>
      </c>
      <c r="H22" s="6" t="s">
        <v>2</v>
      </c>
      <c r="I22" s="6" t="s">
        <v>8</v>
      </c>
      <c r="J22" s="6" t="s">
        <v>8</v>
      </c>
      <c r="K22" s="6"/>
    </row>
    <row r="23" spans="1:14" ht="54.75" customHeight="1" x14ac:dyDescent="0.25">
      <c r="A23" s="6" t="s">
        <v>109</v>
      </c>
      <c r="B23" s="110" t="s">
        <v>9</v>
      </c>
      <c r="C23" s="6" t="s">
        <v>2</v>
      </c>
      <c r="D23" s="6" t="s">
        <v>2</v>
      </c>
      <c r="E23" s="6" t="s">
        <v>2</v>
      </c>
      <c r="F23" s="6" t="s">
        <v>2</v>
      </c>
      <c r="G23" s="6" t="s">
        <v>2</v>
      </c>
      <c r="H23" s="6" t="s">
        <v>2</v>
      </c>
      <c r="I23" s="6" t="s">
        <v>8</v>
      </c>
      <c r="J23" s="6" t="s">
        <v>8</v>
      </c>
      <c r="K23" s="6"/>
    </row>
    <row r="24" spans="1:14" ht="72" hidden="1" customHeight="1" x14ac:dyDescent="0.25">
      <c r="A24" s="6" t="s">
        <v>195</v>
      </c>
      <c r="B24" s="110" t="s">
        <v>10</v>
      </c>
      <c r="C24" s="6" t="s">
        <v>62</v>
      </c>
      <c r="D24" s="6" t="s">
        <v>7</v>
      </c>
      <c r="E24" s="6" t="s">
        <v>7</v>
      </c>
      <c r="F24" s="6" t="s">
        <v>7</v>
      </c>
      <c r="G24" s="6" t="s">
        <v>7</v>
      </c>
      <c r="H24" s="6" t="s">
        <v>7</v>
      </c>
      <c r="I24" s="6"/>
      <c r="J24" s="6"/>
      <c r="K24" s="6"/>
    </row>
    <row r="25" spans="1:14" ht="15.75" hidden="1" customHeight="1" x14ac:dyDescent="0.25">
      <c r="A25" s="138" t="s">
        <v>11</v>
      </c>
      <c r="B25" s="139"/>
      <c r="C25" s="94" t="s">
        <v>2</v>
      </c>
      <c r="D25" s="94" t="s">
        <v>7</v>
      </c>
      <c r="E25" s="2" t="s">
        <v>7</v>
      </c>
      <c r="F25" s="2" t="s">
        <v>7</v>
      </c>
      <c r="G25" s="2" t="s">
        <v>7</v>
      </c>
      <c r="H25" s="2" t="s">
        <v>7</v>
      </c>
      <c r="I25" s="3" t="s">
        <v>2</v>
      </c>
      <c r="J25" s="3"/>
      <c r="K25" s="3"/>
    </row>
    <row r="26" spans="1:14" ht="39" customHeight="1" x14ac:dyDescent="0.25">
      <c r="A26" s="34" t="s">
        <v>82</v>
      </c>
      <c r="B26" s="101" t="s">
        <v>12</v>
      </c>
      <c r="C26" s="34" t="s">
        <v>60</v>
      </c>
      <c r="D26" s="2"/>
      <c r="E26" s="2"/>
      <c r="F26" s="34">
        <f>F28+F31</f>
        <v>1623</v>
      </c>
      <c r="G26" s="34">
        <f>G28+G31</f>
        <v>1697.3</v>
      </c>
      <c r="H26" s="181">
        <f t="shared" ref="H26:H28" si="0">G26/F26</f>
        <v>1.0457794208256315</v>
      </c>
      <c r="I26" s="2"/>
      <c r="J26" s="2"/>
      <c r="K26" s="2"/>
    </row>
    <row r="27" spans="1:14" ht="31.5" customHeight="1" x14ac:dyDescent="0.25">
      <c r="A27" s="97" t="s">
        <v>175</v>
      </c>
      <c r="B27" s="98" t="s">
        <v>96</v>
      </c>
      <c r="C27" s="94" t="s">
        <v>2</v>
      </c>
      <c r="D27" s="94" t="s">
        <v>29</v>
      </c>
      <c r="E27" s="2" t="s">
        <v>2</v>
      </c>
      <c r="F27" s="2" t="s">
        <v>2</v>
      </c>
      <c r="G27" s="2" t="s">
        <v>2</v>
      </c>
      <c r="H27" s="2" t="s">
        <v>2</v>
      </c>
      <c r="I27" s="3">
        <v>10</v>
      </c>
      <c r="J27" s="3">
        <v>22</v>
      </c>
      <c r="K27" s="3"/>
    </row>
    <row r="28" spans="1:14" ht="25.5" x14ac:dyDescent="0.25">
      <c r="A28" s="97" t="s">
        <v>166</v>
      </c>
      <c r="B28" s="98" t="s">
        <v>97</v>
      </c>
      <c r="C28" s="94" t="s">
        <v>2</v>
      </c>
      <c r="D28" s="94" t="s">
        <v>35</v>
      </c>
      <c r="E28" s="2" t="e">
        <f>H28+G28+#REF!</f>
        <v>#REF!</v>
      </c>
      <c r="F28" s="1">
        <v>23</v>
      </c>
      <c r="G28" s="2">
        <v>25.5</v>
      </c>
      <c r="H28" s="180">
        <f t="shared" si="0"/>
        <v>1.1086956521739131</v>
      </c>
      <c r="I28" s="3" t="s">
        <v>2</v>
      </c>
      <c r="J28" s="3" t="s">
        <v>2</v>
      </c>
      <c r="K28" s="3"/>
    </row>
    <row r="29" spans="1:14" ht="51.75" customHeight="1" x14ac:dyDescent="0.25">
      <c r="A29" s="97" t="s">
        <v>167</v>
      </c>
      <c r="B29" s="98" t="s">
        <v>39</v>
      </c>
      <c r="C29" s="94" t="s">
        <v>2</v>
      </c>
      <c r="D29" s="94" t="s">
        <v>35</v>
      </c>
      <c r="E29" s="2" t="e">
        <f>H29+G29+#REF!</f>
        <v>#VALUE!</v>
      </c>
      <c r="F29" s="1" t="s">
        <v>7</v>
      </c>
      <c r="G29" s="2" t="s">
        <v>7</v>
      </c>
      <c r="H29" s="180" t="s">
        <v>7</v>
      </c>
      <c r="I29" s="3" t="s">
        <v>2</v>
      </c>
      <c r="J29" s="3" t="s">
        <v>2</v>
      </c>
      <c r="K29" s="3"/>
    </row>
    <row r="30" spans="1:14" ht="25.5" x14ac:dyDescent="0.25">
      <c r="A30" s="97" t="s">
        <v>203</v>
      </c>
      <c r="B30" s="98" t="s">
        <v>13</v>
      </c>
      <c r="C30" s="94" t="s">
        <v>2</v>
      </c>
      <c r="D30" s="94" t="s">
        <v>35</v>
      </c>
      <c r="E30" s="2" t="e">
        <f>H30+G30+#REF!</f>
        <v>#VALUE!</v>
      </c>
      <c r="F30" s="1" t="s">
        <v>7</v>
      </c>
      <c r="G30" s="2" t="s">
        <v>7</v>
      </c>
      <c r="H30" s="180" t="s">
        <v>7</v>
      </c>
      <c r="I30" s="3" t="s">
        <v>2</v>
      </c>
      <c r="J30" s="3" t="s">
        <v>2</v>
      </c>
      <c r="K30" s="3"/>
    </row>
    <row r="31" spans="1:14" s="21" customFormat="1" ht="16.5" customHeight="1" x14ac:dyDescent="0.25">
      <c r="A31" s="97" t="s">
        <v>204</v>
      </c>
      <c r="B31" s="98" t="s">
        <v>115</v>
      </c>
      <c r="C31" s="94" t="s">
        <v>2</v>
      </c>
      <c r="D31" s="94" t="s">
        <v>35</v>
      </c>
      <c r="E31" s="2" t="e">
        <f>H31+G31+#REF!</f>
        <v>#REF!</v>
      </c>
      <c r="F31" s="1">
        <v>1600</v>
      </c>
      <c r="G31" s="2">
        <v>1671.8</v>
      </c>
      <c r="H31" s="180">
        <f>G31/F31</f>
        <v>1.044875</v>
      </c>
      <c r="I31" s="3" t="s">
        <v>29</v>
      </c>
      <c r="J31" s="3" t="s">
        <v>29</v>
      </c>
      <c r="K31" s="3"/>
      <c r="L31" s="5"/>
    </row>
    <row r="32" spans="1:14" ht="15" hidden="1" customHeight="1" x14ac:dyDescent="0.25">
      <c r="A32" s="138" t="s">
        <v>14</v>
      </c>
      <c r="B32" s="139"/>
      <c r="C32" s="94" t="s">
        <v>2</v>
      </c>
      <c r="D32" s="94" t="s">
        <v>35</v>
      </c>
      <c r="E32" s="2" t="e">
        <f>F32+G32+H32</f>
        <v>#VALUE!</v>
      </c>
      <c r="F32" s="2" t="e">
        <f>H28+H29+H30+H31</f>
        <v>#VALUE!</v>
      </c>
      <c r="G32" s="2" t="e">
        <f>G28+G29+G30+G31</f>
        <v>#VALUE!</v>
      </c>
      <c r="H32" s="2" t="e">
        <f>#REF!+#REF!+#REF!+#REF!</f>
        <v>#REF!</v>
      </c>
      <c r="I32" s="3" t="s">
        <v>2</v>
      </c>
      <c r="J32" s="3"/>
      <c r="K32" s="3"/>
    </row>
    <row r="33" spans="1:11" ht="29.25" customHeight="1" x14ac:dyDescent="0.25">
      <c r="A33" s="118" t="s">
        <v>83</v>
      </c>
      <c r="B33" s="100" t="s">
        <v>15</v>
      </c>
      <c r="C33" s="118" t="s">
        <v>68</v>
      </c>
      <c r="D33" s="98"/>
      <c r="E33" s="98"/>
      <c r="F33" s="98"/>
      <c r="G33" s="98"/>
      <c r="H33" s="98"/>
      <c r="I33" s="98"/>
      <c r="J33" s="98"/>
      <c r="K33" s="98"/>
    </row>
    <row r="34" spans="1:11" ht="37.5" customHeight="1" x14ac:dyDescent="0.25">
      <c r="A34" s="97" t="s">
        <v>197</v>
      </c>
      <c r="B34" s="98" t="s">
        <v>16</v>
      </c>
      <c r="C34" s="94" t="s">
        <v>2</v>
      </c>
      <c r="D34" s="94" t="s">
        <v>2</v>
      </c>
      <c r="E34" s="2" t="s">
        <v>2</v>
      </c>
      <c r="F34" s="2" t="s">
        <v>2</v>
      </c>
      <c r="G34" s="2" t="s">
        <v>2</v>
      </c>
      <c r="H34" s="2" t="s">
        <v>2</v>
      </c>
      <c r="I34" s="3" t="s">
        <v>8</v>
      </c>
      <c r="J34" s="3" t="s">
        <v>8</v>
      </c>
      <c r="K34" s="3"/>
    </row>
    <row r="35" spans="1:11" ht="65.25" customHeight="1" x14ac:dyDescent="0.25">
      <c r="A35" s="97" t="s">
        <v>198</v>
      </c>
      <c r="B35" s="98" t="s">
        <v>98</v>
      </c>
      <c r="C35" s="94" t="s">
        <v>2</v>
      </c>
      <c r="D35" s="94" t="s">
        <v>2</v>
      </c>
      <c r="E35" s="2" t="s">
        <v>2</v>
      </c>
      <c r="F35" s="2" t="s">
        <v>2</v>
      </c>
      <c r="G35" s="2" t="s">
        <v>2</v>
      </c>
      <c r="H35" s="2" t="s">
        <v>2</v>
      </c>
      <c r="I35" s="3" t="s">
        <v>8</v>
      </c>
      <c r="J35" s="3" t="s">
        <v>8</v>
      </c>
      <c r="K35" s="3"/>
    </row>
    <row r="36" spans="1:11" ht="15" hidden="1" customHeight="1" x14ac:dyDescent="0.25">
      <c r="A36" s="138" t="s">
        <v>192</v>
      </c>
      <c r="B36" s="139"/>
      <c r="C36" s="94" t="s">
        <v>2</v>
      </c>
      <c r="D36" s="94" t="s">
        <v>7</v>
      </c>
      <c r="E36" s="2" t="s">
        <v>7</v>
      </c>
      <c r="F36" s="2" t="s">
        <v>7</v>
      </c>
      <c r="G36" s="2" t="s">
        <v>7</v>
      </c>
      <c r="H36" s="2" t="s">
        <v>7</v>
      </c>
      <c r="I36" s="3" t="s">
        <v>2</v>
      </c>
      <c r="J36" s="3"/>
      <c r="K36" s="3"/>
    </row>
    <row r="37" spans="1:11" ht="28.5" customHeight="1" x14ac:dyDescent="0.25">
      <c r="A37" s="118" t="s">
        <v>84</v>
      </c>
      <c r="B37" s="100" t="s">
        <v>17</v>
      </c>
      <c r="C37" s="118" t="s">
        <v>206</v>
      </c>
      <c r="D37" s="118"/>
      <c r="E37" s="118"/>
      <c r="F37" s="118"/>
      <c r="G37" s="118"/>
      <c r="H37" s="118"/>
      <c r="I37" s="118"/>
      <c r="J37" s="118"/>
      <c r="K37" s="118"/>
    </row>
    <row r="38" spans="1:11" ht="30.75" customHeight="1" x14ac:dyDescent="0.25">
      <c r="A38" s="97" t="s">
        <v>207</v>
      </c>
      <c r="B38" s="98" t="s">
        <v>18</v>
      </c>
      <c r="C38" s="94" t="s">
        <v>2</v>
      </c>
      <c r="D38" s="94" t="s">
        <v>2</v>
      </c>
      <c r="E38" s="2" t="s">
        <v>2</v>
      </c>
      <c r="F38" s="2" t="s">
        <v>2</v>
      </c>
      <c r="G38" s="2" t="s">
        <v>2</v>
      </c>
      <c r="H38" s="2" t="s">
        <v>2</v>
      </c>
      <c r="I38" s="3">
        <v>1</v>
      </c>
      <c r="J38" s="3">
        <v>1</v>
      </c>
      <c r="K38" s="3"/>
    </row>
    <row r="39" spans="1:11" ht="42" customHeight="1" x14ac:dyDescent="0.25">
      <c r="A39" s="97" t="s">
        <v>208</v>
      </c>
      <c r="B39" s="98" t="s">
        <v>99</v>
      </c>
      <c r="C39" s="94" t="s">
        <v>2</v>
      </c>
      <c r="D39" s="94" t="s">
        <v>2</v>
      </c>
      <c r="E39" s="2" t="s">
        <v>2</v>
      </c>
      <c r="F39" s="2" t="s">
        <v>2</v>
      </c>
      <c r="G39" s="2" t="s">
        <v>2</v>
      </c>
      <c r="H39" s="2" t="s">
        <v>2</v>
      </c>
      <c r="I39" s="3" t="s">
        <v>8</v>
      </c>
      <c r="J39" s="3" t="s">
        <v>8</v>
      </c>
      <c r="K39" s="3"/>
    </row>
    <row r="40" spans="1:11" ht="39" customHeight="1" x14ac:dyDescent="0.25">
      <c r="A40" s="97" t="s">
        <v>209</v>
      </c>
      <c r="B40" s="98" t="s">
        <v>55</v>
      </c>
      <c r="C40" s="94" t="s">
        <v>2</v>
      </c>
      <c r="D40" s="94" t="s">
        <v>2</v>
      </c>
      <c r="E40" s="2" t="s">
        <v>2</v>
      </c>
      <c r="F40" s="2" t="s">
        <v>2</v>
      </c>
      <c r="G40" s="2" t="s">
        <v>2</v>
      </c>
      <c r="H40" s="2" t="s">
        <v>2</v>
      </c>
      <c r="I40" s="3" t="s">
        <v>8</v>
      </c>
      <c r="J40" s="3" t="s">
        <v>8</v>
      </c>
      <c r="K40" s="3"/>
    </row>
    <row r="41" spans="1:11" ht="30.75" customHeight="1" x14ac:dyDescent="0.25">
      <c r="A41" s="97" t="s">
        <v>210</v>
      </c>
      <c r="B41" s="98" t="s">
        <v>57</v>
      </c>
      <c r="C41" s="94" t="s">
        <v>2</v>
      </c>
      <c r="D41" s="94" t="s">
        <v>2</v>
      </c>
      <c r="E41" s="2" t="s">
        <v>2</v>
      </c>
      <c r="F41" s="2" t="s">
        <v>2</v>
      </c>
      <c r="G41" s="2" t="s">
        <v>2</v>
      </c>
      <c r="H41" s="2" t="s">
        <v>2</v>
      </c>
      <c r="I41" s="3" t="s">
        <v>8</v>
      </c>
      <c r="J41" s="3" t="s">
        <v>8</v>
      </c>
      <c r="K41" s="3"/>
    </row>
    <row r="42" spans="1:11" ht="14.25" customHeight="1" x14ac:dyDescent="0.25">
      <c r="A42" s="140" t="s">
        <v>217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2"/>
    </row>
    <row r="43" spans="1:11" ht="30.75" customHeight="1" x14ac:dyDescent="0.25">
      <c r="A43" s="99" t="s">
        <v>85</v>
      </c>
      <c r="B43" s="99" t="s">
        <v>19</v>
      </c>
      <c r="C43" s="99"/>
      <c r="D43" s="99"/>
      <c r="E43" s="99"/>
      <c r="F43" s="102">
        <f>F48+F55+F67+F72</f>
        <v>33599.1</v>
      </c>
      <c r="G43" s="102">
        <f>G48+G55+G67</f>
        <v>24174.42</v>
      </c>
      <c r="H43" s="179">
        <f>G43/F43</f>
        <v>0.71949605793012306</v>
      </c>
      <c r="I43" s="99"/>
      <c r="J43" s="99"/>
      <c r="K43" s="99"/>
    </row>
    <row r="44" spans="1:11" ht="40.5" customHeight="1" x14ac:dyDescent="0.25">
      <c r="A44" s="188" t="s">
        <v>219</v>
      </c>
      <c r="B44" s="98" t="s">
        <v>188</v>
      </c>
      <c r="C44" s="94" t="s">
        <v>2</v>
      </c>
      <c r="D44" s="2" t="s">
        <v>2</v>
      </c>
      <c r="E44" s="2" t="s">
        <v>2</v>
      </c>
      <c r="F44" s="2" t="s">
        <v>2</v>
      </c>
      <c r="G44" s="2" t="s">
        <v>2</v>
      </c>
      <c r="H44" s="2" t="s">
        <v>2</v>
      </c>
      <c r="I44" s="3">
        <v>30</v>
      </c>
      <c r="J44" s="3">
        <v>72</v>
      </c>
      <c r="K44" s="3"/>
    </row>
    <row r="45" spans="1:11" ht="38.25" hidden="1" customHeight="1" thickBot="1" x14ac:dyDescent="0.3">
      <c r="A45" s="97" t="s">
        <v>107</v>
      </c>
      <c r="B45" s="98" t="s">
        <v>72</v>
      </c>
      <c r="C45" s="94" t="s">
        <v>2</v>
      </c>
      <c r="D45" s="2" t="s">
        <v>2</v>
      </c>
      <c r="E45" s="2" t="s">
        <v>2</v>
      </c>
      <c r="F45" s="2" t="s">
        <v>2</v>
      </c>
      <c r="G45" s="2" t="s">
        <v>2</v>
      </c>
      <c r="H45" s="2" t="s">
        <v>2</v>
      </c>
      <c r="I45" s="3"/>
      <c r="J45" s="3"/>
      <c r="K45" s="3"/>
    </row>
    <row r="46" spans="1:11" ht="51" hidden="1" customHeight="1" x14ac:dyDescent="0.25">
      <c r="A46" s="97" t="s">
        <v>108</v>
      </c>
      <c r="B46" s="98" t="s">
        <v>103</v>
      </c>
      <c r="C46" s="2" t="s">
        <v>2</v>
      </c>
      <c r="D46" s="2" t="s">
        <v>2</v>
      </c>
      <c r="E46" s="2" t="s">
        <v>2</v>
      </c>
      <c r="F46" s="2" t="s">
        <v>2</v>
      </c>
      <c r="G46" s="2" t="s">
        <v>2</v>
      </c>
      <c r="H46" s="2" t="s">
        <v>2</v>
      </c>
      <c r="I46" s="94"/>
      <c r="J46" s="3"/>
      <c r="K46" s="3"/>
    </row>
    <row r="47" spans="1:11" ht="51" hidden="1" customHeight="1" x14ac:dyDescent="0.25">
      <c r="A47" s="97" t="s">
        <v>109</v>
      </c>
      <c r="B47" s="98" t="s">
        <v>104</v>
      </c>
      <c r="C47" s="2" t="s">
        <v>2</v>
      </c>
      <c r="D47" s="2" t="s">
        <v>2</v>
      </c>
      <c r="E47" s="2" t="s">
        <v>2</v>
      </c>
      <c r="F47" s="2" t="s">
        <v>2</v>
      </c>
      <c r="G47" s="2" t="s">
        <v>2</v>
      </c>
      <c r="H47" s="2" t="s">
        <v>2</v>
      </c>
      <c r="I47" s="94"/>
      <c r="J47" s="2"/>
      <c r="K47" s="2"/>
    </row>
    <row r="48" spans="1:11" ht="60.75" customHeight="1" x14ac:dyDescent="0.25">
      <c r="A48" s="189" t="s">
        <v>220</v>
      </c>
      <c r="B48" s="190" t="s">
        <v>164</v>
      </c>
      <c r="C48" s="148" t="s">
        <v>182</v>
      </c>
      <c r="D48" s="94" t="s">
        <v>35</v>
      </c>
      <c r="E48" s="2" t="e">
        <f>H48+G48+#REF!</f>
        <v>#REF!</v>
      </c>
      <c r="F48" s="2">
        <v>5599.1</v>
      </c>
      <c r="G48" s="2">
        <v>5599.1</v>
      </c>
      <c r="H48" s="181">
        <v>1</v>
      </c>
      <c r="I48" s="3" t="s">
        <v>2</v>
      </c>
      <c r="J48" s="3" t="s">
        <v>2</v>
      </c>
      <c r="K48" s="3"/>
    </row>
    <row r="49" spans="1:15" ht="52.5" hidden="1" customHeight="1" x14ac:dyDescent="0.25">
      <c r="A49" s="189"/>
      <c r="B49" s="190"/>
      <c r="C49" s="148"/>
      <c r="D49" s="94" t="s">
        <v>36</v>
      </c>
      <c r="E49" s="2">
        <f>F49+G49+H49</f>
        <v>0</v>
      </c>
      <c r="F49" s="2"/>
      <c r="G49" s="2"/>
      <c r="H49" s="2"/>
      <c r="I49" s="86"/>
      <c r="J49" s="3" t="s">
        <v>2</v>
      </c>
      <c r="K49" s="3" t="s">
        <v>2</v>
      </c>
    </row>
    <row r="50" spans="1:15" ht="24" hidden="1" customHeight="1" x14ac:dyDescent="0.25">
      <c r="A50" s="97"/>
      <c r="B50" s="98"/>
      <c r="C50" s="94"/>
      <c r="D50" s="94" t="s">
        <v>36</v>
      </c>
      <c r="E50" s="2">
        <f>F50+G50+H50</f>
        <v>0</v>
      </c>
      <c r="F50" s="2">
        <v>0</v>
      </c>
      <c r="G50" s="2">
        <v>0</v>
      </c>
      <c r="H50" s="2">
        <v>0</v>
      </c>
      <c r="I50" s="86"/>
      <c r="J50" s="3" t="s">
        <v>2</v>
      </c>
      <c r="K50" s="3" t="s">
        <v>2</v>
      </c>
    </row>
    <row r="51" spans="1:15" ht="84.75" hidden="1" customHeight="1" x14ac:dyDescent="0.25">
      <c r="A51" s="97" t="s">
        <v>194</v>
      </c>
      <c r="B51" s="98" t="s">
        <v>141</v>
      </c>
      <c r="C51" s="94" t="s">
        <v>68</v>
      </c>
      <c r="D51" s="2" t="s">
        <v>2</v>
      </c>
      <c r="E51" s="2" t="s">
        <v>7</v>
      </c>
      <c r="F51" s="2" t="s">
        <v>7</v>
      </c>
      <c r="G51" s="2" t="s">
        <v>7</v>
      </c>
      <c r="H51" s="2" t="s">
        <v>7</v>
      </c>
      <c r="I51" s="86"/>
      <c r="J51" s="3" t="s">
        <v>2</v>
      </c>
      <c r="K51" s="3" t="s">
        <v>2</v>
      </c>
    </row>
    <row r="52" spans="1:15" ht="78.75" customHeight="1" x14ac:dyDescent="0.25">
      <c r="A52" s="97" t="s">
        <v>221</v>
      </c>
      <c r="B52" s="98" t="s">
        <v>100</v>
      </c>
      <c r="C52" s="2" t="s">
        <v>2</v>
      </c>
      <c r="D52" s="2" t="s">
        <v>2</v>
      </c>
      <c r="E52" s="2" t="s">
        <v>2</v>
      </c>
      <c r="F52" s="2" t="s">
        <v>2</v>
      </c>
      <c r="G52" s="2" t="s">
        <v>2</v>
      </c>
      <c r="H52" s="2" t="s">
        <v>2</v>
      </c>
      <c r="I52" s="87">
        <v>20</v>
      </c>
      <c r="J52" s="94" t="s">
        <v>7</v>
      </c>
      <c r="K52" s="119" t="s">
        <v>301</v>
      </c>
    </row>
    <row r="53" spans="1:15" ht="30.75" customHeight="1" x14ac:dyDescent="0.25">
      <c r="A53" s="97" t="s">
        <v>222</v>
      </c>
      <c r="B53" s="98" t="s">
        <v>101</v>
      </c>
      <c r="C53" s="2" t="s">
        <v>2</v>
      </c>
      <c r="D53" s="2" t="s">
        <v>2</v>
      </c>
      <c r="E53" s="2" t="s">
        <v>2</v>
      </c>
      <c r="F53" s="2" t="s">
        <v>2</v>
      </c>
      <c r="G53" s="2" t="s">
        <v>2</v>
      </c>
      <c r="H53" s="2" t="s">
        <v>2</v>
      </c>
      <c r="I53" s="87">
        <v>600</v>
      </c>
      <c r="J53" s="94">
        <v>2427</v>
      </c>
      <c r="K53" s="94"/>
    </row>
    <row r="54" spans="1:15" ht="27" customHeight="1" x14ac:dyDescent="0.25">
      <c r="A54" s="97" t="s">
        <v>223</v>
      </c>
      <c r="B54" s="98" t="s">
        <v>163</v>
      </c>
      <c r="C54" s="2" t="s">
        <v>29</v>
      </c>
      <c r="D54" s="2" t="s">
        <v>29</v>
      </c>
      <c r="E54" s="2" t="s">
        <v>29</v>
      </c>
      <c r="F54" s="2" t="s">
        <v>29</v>
      </c>
      <c r="G54" s="2" t="s">
        <v>29</v>
      </c>
      <c r="H54" s="2" t="s">
        <v>29</v>
      </c>
      <c r="I54" s="87" t="s">
        <v>8</v>
      </c>
      <c r="J54" s="94" t="s">
        <v>8</v>
      </c>
      <c r="K54" s="94"/>
    </row>
    <row r="55" spans="1:15" ht="52.5" customHeight="1" x14ac:dyDescent="0.25">
      <c r="A55" s="97" t="s">
        <v>224</v>
      </c>
      <c r="B55" s="98" t="s">
        <v>136</v>
      </c>
      <c r="C55" s="118" t="s">
        <v>211</v>
      </c>
      <c r="D55" s="94" t="s">
        <v>132</v>
      </c>
      <c r="E55" s="2" t="e">
        <f>H55+G55+#REF!</f>
        <v>#REF!</v>
      </c>
      <c r="F55" s="14">
        <v>15000</v>
      </c>
      <c r="G55" s="2">
        <v>15000</v>
      </c>
      <c r="H55" s="181">
        <v>1</v>
      </c>
      <c r="I55" s="87" t="s">
        <v>29</v>
      </c>
      <c r="J55" s="3" t="s">
        <v>29</v>
      </c>
      <c r="K55" s="2"/>
    </row>
    <row r="56" spans="1:15" ht="54" customHeight="1" x14ac:dyDescent="0.25">
      <c r="A56" s="97" t="s">
        <v>225</v>
      </c>
      <c r="B56" s="98" t="s">
        <v>100</v>
      </c>
      <c r="C56" s="2" t="s">
        <v>2</v>
      </c>
      <c r="D56" s="2" t="s">
        <v>2</v>
      </c>
      <c r="E56" s="2" t="s">
        <v>2</v>
      </c>
      <c r="F56" s="2" t="s">
        <v>2</v>
      </c>
      <c r="G56" s="2" t="s">
        <v>2</v>
      </c>
      <c r="H56" s="2" t="s">
        <v>2</v>
      </c>
      <c r="I56" s="87" t="s">
        <v>7</v>
      </c>
      <c r="J56" s="87">
        <v>169</v>
      </c>
      <c r="K56" s="186"/>
    </row>
    <row r="57" spans="1:15" ht="28.5" customHeight="1" x14ac:dyDescent="0.25">
      <c r="A57" s="97" t="s">
        <v>226</v>
      </c>
      <c r="B57" s="98" t="s">
        <v>101</v>
      </c>
      <c r="C57" s="2" t="s">
        <v>2</v>
      </c>
      <c r="D57" s="2" t="s">
        <v>2</v>
      </c>
      <c r="E57" s="2" t="s">
        <v>2</v>
      </c>
      <c r="F57" s="2" t="s">
        <v>2</v>
      </c>
      <c r="G57" s="2" t="s">
        <v>2</v>
      </c>
      <c r="H57" s="2" t="s">
        <v>2</v>
      </c>
      <c r="I57" s="87" t="s">
        <v>7</v>
      </c>
      <c r="J57" s="87">
        <v>132</v>
      </c>
      <c r="K57" s="186"/>
      <c r="L57" s="40"/>
    </row>
    <row r="58" spans="1:15" ht="54.75" customHeight="1" x14ac:dyDescent="0.25">
      <c r="A58" s="98" t="s">
        <v>227</v>
      </c>
      <c r="B58" s="98" t="s">
        <v>75</v>
      </c>
      <c r="C58" s="118" t="s">
        <v>211</v>
      </c>
      <c r="D58" s="94" t="s">
        <v>35</v>
      </c>
      <c r="E58" s="34" t="e">
        <f>H58+G58+#REF!</f>
        <v>#VALUE!</v>
      </c>
      <c r="F58" s="1" t="s">
        <v>7</v>
      </c>
      <c r="G58" s="92" t="s">
        <v>7</v>
      </c>
      <c r="H58" s="2" t="s">
        <v>7</v>
      </c>
      <c r="I58" s="3" t="s">
        <v>2</v>
      </c>
      <c r="J58" s="3" t="s">
        <v>2</v>
      </c>
      <c r="K58" s="3"/>
    </row>
    <row r="59" spans="1:15" ht="51.75" customHeight="1" x14ac:dyDescent="0.25">
      <c r="A59" s="97" t="s">
        <v>228</v>
      </c>
      <c r="B59" s="98" t="s">
        <v>135</v>
      </c>
      <c r="C59" s="118" t="s">
        <v>211</v>
      </c>
      <c r="D59" s="94" t="s">
        <v>35</v>
      </c>
      <c r="E59" s="2" t="e">
        <f>H59+G59+#REF!</f>
        <v>#VALUE!</v>
      </c>
      <c r="F59" s="1" t="s">
        <v>7</v>
      </c>
      <c r="G59" s="92" t="s">
        <v>7</v>
      </c>
      <c r="H59" s="2" t="s">
        <v>7</v>
      </c>
      <c r="I59" s="3" t="s">
        <v>2</v>
      </c>
      <c r="J59" s="3" t="s">
        <v>2</v>
      </c>
      <c r="K59" s="3"/>
      <c r="L59" s="46"/>
    </row>
    <row r="60" spans="1:15" s="20" customFormat="1" ht="40.5" customHeight="1" x14ac:dyDescent="0.25">
      <c r="A60" s="97" t="s">
        <v>229</v>
      </c>
      <c r="B60" s="98" t="s">
        <v>76</v>
      </c>
      <c r="C60" s="118" t="s">
        <v>211</v>
      </c>
      <c r="D60" s="94" t="s">
        <v>35</v>
      </c>
      <c r="E60" s="2" t="str">
        <f>H60</f>
        <v>-</v>
      </c>
      <c r="F60" s="92" t="s">
        <v>7</v>
      </c>
      <c r="G60" s="92" t="s">
        <v>7</v>
      </c>
      <c r="H60" s="92" t="s">
        <v>7</v>
      </c>
      <c r="I60" s="3" t="s">
        <v>2</v>
      </c>
      <c r="J60" s="3" t="s">
        <v>2</v>
      </c>
      <c r="K60" s="3"/>
      <c r="L60" s="47"/>
      <c r="M60" s="21"/>
      <c r="N60" s="21"/>
      <c r="O60" s="21"/>
    </row>
    <row r="61" spans="1:15" ht="29.25" customHeight="1" x14ac:dyDescent="0.25">
      <c r="A61" s="97" t="s">
        <v>230</v>
      </c>
      <c r="B61" s="98" t="s">
        <v>105</v>
      </c>
      <c r="C61" s="94" t="s">
        <v>2</v>
      </c>
      <c r="D61" s="94" t="s">
        <v>2</v>
      </c>
      <c r="E61" s="2" t="s">
        <v>2</v>
      </c>
      <c r="F61" s="1" t="s">
        <v>2</v>
      </c>
      <c r="G61" s="2" t="s">
        <v>2</v>
      </c>
      <c r="H61" s="2" t="s">
        <v>2</v>
      </c>
      <c r="I61" s="87">
        <v>100</v>
      </c>
      <c r="J61" s="3">
        <v>105</v>
      </c>
      <c r="K61" s="3"/>
    </row>
    <row r="62" spans="1:15" ht="39" customHeight="1" x14ac:dyDescent="0.25">
      <c r="A62" s="97" t="s">
        <v>231</v>
      </c>
      <c r="B62" s="98" t="s">
        <v>64</v>
      </c>
      <c r="C62" s="118" t="s">
        <v>212</v>
      </c>
      <c r="D62" s="94" t="s">
        <v>35</v>
      </c>
      <c r="E62" s="34" t="e">
        <f>H62+G62+#REF!</f>
        <v>#VALUE!</v>
      </c>
      <c r="F62" s="1" t="s">
        <v>7</v>
      </c>
      <c r="G62" s="2" t="s">
        <v>7</v>
      </c>
      <c r="H62" s="2" t="s">
        <v>7</v>
      </c>
      <c r="I62" s="87" t="s">
        <v>2</v>
      </c>
      <c r="J62" s="3" t="s">
        <v>2</v>
      </c>
      <c r="K62" s="3"/>
      <c r="L62" s="26"/>
    </row>
    <row r="63" spans="1:15" s="23" customFormat="1" ht="51.75" customHeight="1" x14ac:dyDescent="0.25">
      <c r="A63" s="55" t="s">
        <v>232</v>
      </c>
      <c r="B63" s="98" t="s">
        <v>106</v>
      </c>
      <c r="C63" s="56" t="s">
        <v>2</v>
      </c>
      <c r="D63" s="56" t="s">
        <v>2</v>
      </c>
      <c r="E63" s="56" t="s">
        <v>2</v>
      </c>
      <c r="F63" s="56" t="s">
        <v>2</v>
      </c>
      <c r="G63" s="56" t="s">
        <v>2</v>
      </c>
      <c r="H63" s="56" t="s">
        <v>2</v>
      </c>
      <c r="I63" s="92">
        <v>3</v>
      </c>
      <c r="J63" s="87">
        <v>0</v>
      </c>
      <c r="K63" s="191" t="s">
        <v>296</v>
      </c>
      <c r="L63" s="5"/>
      <c r="M63" s="21"/>
      <c r="N63" s="21"/>
      <c r="O63" s="21"/>
    </row>
    <row r="64" spans="1:15" s="23" customFormat="1" ht="51" hidden="1" customHeight="1" x14ac:dyDescent="0.25">
      <c r="A64" s="55" t="s">
        <v>77</v>
      </c>
      <c r="B64" s="98" t="s">
        <v>72</v>
      </c>
      <c r="C64" s="56" t="s">
        <v>2</v>
      </c>
      <c r="D64" s="56" t="s">
        <v>2</v>
      </c>
      <c r="E64" s="56" t="s">
        <v>2</v>
      </c>
      <c r="F64" s="56" t="s">
        <v>2</v>
      </c>
      <c r="G64" s="56" t="s">
        <v>2</v>
      </c>
      <c r="H64" s="56" t="s">
        <v>2</v>
      </c>
      <c r="I64" s="92"/>
      <c r="J64" s="87"/>
      <c r="K64" s="192"/>
      <c r="L64" s="5"/>
      <c r="M64" s="21"/>
      <c r="N64" s="21"/>
      <c r="O64" s="21"/>
    </row>
    <row r="65" spans="1:15" s="23" customFormat="1" ht="69" customHeight="1" x14ac:dyDescent="0.25">
      <c r="A65" s="55" t="s">
        <v>233</v>
      </c>
      <c r="B65" s="98" t="s">
        <v>101</v>
      </c>
      <c r="C65" s="56" t="s">
        <v>2</v>
      </c>
      <c r="D65" s="56" t="s">
        <v>2</v>
      </c>
      <c r="E65" s="56" t="s">
        <v>2</v>
      </c>
      <c r="F65" s="56" t="s">
        <v>2</v>
      </c>
      <c r="G65" s="56" t="s">
        <v>2</v>
      </c>
      <c r="H65" s="56" t="s">
        <v>2</v>
      </c>
      <c r="I65" s="92">
        <v>1</v>
      </c>
      <c r="J65" s="87">
        <v>0</v>
      </c>
      <c r="K65" s="191" t="s">
        <v>297</v>
      </c>
      <c r="L65" s="5"/>
      <c r="M65" s="21"/>
      <c r="N65" s="21"/>
      <c r="O65" s="21"/>
    </row>
    <row r="66" spans="1:15" s="23" customFormat="1" ht="102" hidden="1" customHeight="1" x14ac:dyDescent="0.25">
      <c r="A66" s="55" t="s">
        <v>74</v>
      </c>
      <c r="B66" s="98" t="s">
        <v>73</v>
      </c>
      <c r="C66" s="55"/>
      <c r="D66" s="56" t="s">
        <v>2</v>
      </c>
      <c r="E66" s="56" t="s">
        <v>2</v>
      </c>
      <c r="F66" s="56" t="s">
        <v>2</v>
      </c>
      <c r="G66" s="56" t="s">
        <v>2</v>
      </c>
      <c r="H66" s="56" t="s">
        <v>2</v>
      </c>
      <c r="I66" s="93"/>
      <c r="J66" s="87"/>
      <c r="K66" s="192"/>
      <c r="L66" s="5"/>
      <c r="M66" s="21"/>
      <c r="N66" s="21"/>
      <c r="O66" s="21"/>
    </row>
    <row r="67" spans="1:15" s="23" customFormat="1" ht="60" customHeight="1" x14ac:dyDescent="0.25">
      <c r="A67" s="119" t="s">
        <v>234</v>
      </c>
      <c r="B67" s="98" t="s">
        <v>114</v>
      </c>
      <c r="C67" s="118" t="s">
        <v>214</v>
      </c>
      <c r="D67" s="94" t="s">
        <v>35</v>
      </c>
      <c r="E67" s="34">
        <f>F67+G67</f>
        <v>13575.32</v>
      </c>
      <c r="F67" s="2">
        <v>10000</v>
      </c>
      <c r="G67" s="2">
        <v>3575.32</v>
      </c>
      <c r="H67" s="181">
        <f>G67/F67</f>
        <v>0.35753200000000002</v>
      </c>
      <c r="I67" s="3" t="s">
        <v>29</v>
      </c>
      <c r="J67" s="3" t="s">
        <v>29</v>
      </c>
      <c r="K67" s="191" t="s">
        <v>298</v>
      </c>
      <c r="L67" s="74"/>
      <c r="M67" s="21"/>
      <c r="N67" s="21"/>
      <c r="O67" s="21"/>
    </row>
    <row r="68" spans="1:15" ht="54.75" customHeight="1" x14ac:dyDescent="0.25">
      <c r="A68" s="55" t="s">
        <v>235</v>
      </c>
      <c r="B68" s="98" t="s">
        <v>106</v>
      </c>
      <c r="C68" s="56" t="s">
        <v>2</v>
      </c>
      <c r="D68" s="56" t="s">
        <v>2</v>
      </c>
      <c r="E68" s="56" t="s">
        <v>2</v>
      </c>
      <c r="F68" s="56" t="s">
        <v>2</v>
      </c>
      <c r="G68" s="56" t="s">
        <v>2</v>
      </c>
      <c r="H68" s="56" t="s">
        <v>2</v>
      </c>
      <c r="I68" s="87">
        <v>8</v>
      </c>
      <c r="J68" s="87">
        <v>0</v>
      </c>
      <c r="K68" s="191" t="s">
        <v>296</v>
      </c>
      <c r="L68" s="25"/>
    </row>
    <row r="69" spans="1:15" ht="39.75" hidden="1" customHeight="1" x14ac:dyDescent="0.25">
      <c r="A69" s="55" t="s">
        <v>117</v>
      </c>
      <c r="B69" s="98" t="s">
        <v>72</v>
      </c>
      <c r="C69" s="56" t="s">
        <v>2</v>
      </c>
      <c r="D69" s="56" t="s">
        <v>2</v>
      </c>
      <c r="E69" s="56" t="s">
        <v>2</v>
      </c>
      <c r="F69" s="56" t="s">
        <v>2</v>
      </c>
      <c r="G69" s="56" t="s">
        <v>2</v>
      </c>
      <c r="H69" s="56" t="s">
        <v>2</v>
      </c>
      <c r="I69" s="87"/>
      <c r="J69" s="1"/>
      <c r="K69" s="191"/>
      <c r="L69" s="25"/>
    </row>
    <row r="70" spans="1:15" ht="53.25" customHeight="1" x14ac:dyDescent="0.25">
      <c r="A70" s="55" t="s">
        <v>236</v>
      </c>
      <c r="B70" s="98" t="s">
        <v>101</v>
      </c>
      <c r="C70" s="56" t="s">
        <v>2</v>
      </c>
      <c r="D70" s="56" t="s">
        <v>2</v>
      </c>
      <c r="E70" s="56" t="s">
        <v>2</v>
      </c>
      <c r="F70" s="56" t="s">
        <v>2</v>
      </c>
      <c r="G70" s="56" t="s">
        <v>2</v>
      </c>
      <c r="H70" s="56" t="s">
        <v>2</v>
      </c>
      <c r="I70" s="87">
        <v>1</v>
      </c>
      <c r="J70" s="87">
        <v>0</v>
      </c>
      <c r="K70" s="191" t="s">
        <v>299</v>
      </c>
      <c r="L70" s="25"/>
    </row>
    <row r="71" spans="1:15" ht="93.75" hidden="1" customHeight="1" x14ac:dyDescent="0.25">
      <c r="A71" s="55" t="s">
        <v>118</v>
      </c>
      <c r="B71" s="98" t="s">
        <v>73</v>
      </c>
      <c r="C71" s="55"/>
      <c r="D71" s="56" t="s">
        <v>2</v>
      </c>
      <c r="E71" s="56" t="s">
        <v>2</v>
      </c>
      <c r="F71" s="56" t="s">
        <v>2</v>
      </c>
      <c r="G71" s="56" t="s">
        <v>2</v>
      </c>
      <c r="H71" s="56" t="s">
        <v>2</v>
      </c>
      <c r="I71" s="86"/>
      <c r="J71" s="87"/>
      <c r="K71" s="191"/>
      <c r="L71" s="25"/>
    </row>
    <row r="72" spans="1:15" ht="120.75" customHeight="1" x14ac:dyDescent="0.25">
      <c r="A72" s="193" t="s">
        <v>276</v>
      </c>
      <c r="B72" s="190" t="s">
        <v>65</v>
      </c>
      <c r="C72" s="148" t="s">
        <v>214</v>
      </c>
      <c r="D72" s="94" t="s">
        <v>35</v>
      </c>
      <c r="E72" s="34" t="e">
        <f>H72+G72+#REF!</f>
        <v>#VALUE!</v>
      </c>
      <c r="F72" s="1">
        <v>3000</v>
      </c>
      <c r="G72" s="2" t="s">
        <v>7</v>
      </c>
      <c r="H72" s="2" t="s">
        <v>7</v>
      </c>
      <c r="I72" s="87" t="s">
        <v>29</v>
      </c>
      <c r="J72" s="3" t="s">
        <v>2</v>
      </c>
      <c r="K72" s="191" t="s">
        <v>300</v>
      </c>
      <c r="L72" s="25"/>
    </row>
    <row r="73" spans="1:15" ht="55.5" hidden="1" customHeight="1" x14ac:dyDescent="0.25">
      <c r="A73" s="193"/>
      <c r="B73" s="190"/>
      <c r="C73" s="148"/>
      <c r="D73" s="94" t="s">
        <v>36</v>
      </c>
      <c r="E73" s="2">
        <f>F73+G73+H73</f>
        <v>0</v>
      </c>
      <c r="F73" s="2">
        <v>0</v>
      </c>
      <c r="G73" s="2">
        <v>0</v>
      </c>
      <c r="H73" s="2">
        <v>0</v>
      </c>
      <c r="I73" s="3" t="s">
        <v>2</v>
      </c>
      <c r="J73" s="3" t="s">
        <v>2</v>
      </c>
      <c r="K73" s="191"/>
      <c r="L73" s="25"/>
    </row>
    <row r="74" spans="1:15" ht="15" hidden="1" customHeight="1" x14ac:dyDescent="0.25">
      <c r="A74" s="155" t="s">
        <v>21</v>
      </c>
      <c r="B74" s="156"/>
      <c r="C74" s="161" t="s">
        <v>2</v>
      </c>
      <c r="D74" s="94"/>
      <c r="E74" s="34" t="e">
        <f>SUM(F74:F74)+SUM(G74:G74)+SUM(H74:H74)</f>
        <v>#VALUE!</v>
      </c>
      <c r="F74" s="34" t="e">
        <f>H72+F67+H62+H59+H58+H55+H48</f>
        <v>#VALUE!</v>
      </c>
      <c r="G74" s="34" t="e">
        <f>G72+G67+G62+G59+G58+G55+G48</f>
        <v>#VALUE!</v>
      </c>
      <c r="H74" s="34" t="e">
        <f>#REF!+H67+#REF!+#REF!+#REF!+#REF!+#REF!</f>
        <v>#REF!</v>
      </c>
      <c r="I74" s="3" t="s">
        <v>2</v>
      </c>
      <c r="J74" s="3" t="s">
        <v>2</v>
      </c>
      <c r="K74" s="3"/>
    </row>
    <row r="75" spans="1:15" ht="15.75" hidden="1" customHeight="1" x14ac:dyDescent="0.25">
      <c r="A75" s="157"/>
      <c r="B75" s="158"/>
      <c r="C75" s="162"/>
      <c r="D75" s="94" t="s">
        <v>35</v>
      </c>
      <c r="E75" s="34" t="e">
        <f>SUM(F75:F75)+SUM(G75:G75)+SUM(H75:H75)</f>
        <v>#VALUE!</v>
      </c>
      <c r="F75" s="34" t="e">
        <f>H48+H55+H58+H59+H60+H62+F67+H72</f>
        <v>#VALUE!</v>
      </c>
      <c r="G75" s="34" t="e">
        <f>G48+G55+G58+G59+G60+G62+G67+G72</f>
        <v>#VALUE!</v>
      </c>
      <c r="H75" s="34" t="e">
        <f>#REF!+#REF!+#REF!+#REF!+#REF!+#REF!+H67+#REF!</f>
        <v>#REF!</v>
      </c>
      <c r="I75" s="3" t="s">
        <v>2</v>
      </c>
      <c r="J75" s="3" t="s">
        <v>2</v>
      </c>
      <c r="K75" s="3"/>
    </row>
    <row r="76" spans="1:15" ht="38.25" hidden="1" customHeight="1" x14ac:dyDescent="0.25">
      <c r="A76" s="157"/>
      <c r="B76" s="158"/>
      <c r="C76" s="162"/>
      <c r="D76" s="94" t="s">
        <v>142</v>
      </c>
      <c r="E76" s="2" t="e">
        <f>F76+G76+H76</f>
        <v>#REF!</v>
      </c>
      <c r="F76" s="2" t="e">
        <f>#REF!</f>
        <v>#REF!</v>
      </c>
      <c r="G76" s="2" t="e">
        <f>G73+#REF!+#REF!+#REF!+G50+G49</f>
        <v>#REF!</v>
      </c>
      <c r="H76" s="2" t="e">
        <f>H73+#REF!+#REF!+#REF!+H50+H49</f>
        <v>#REF!</v>
      </c>
      <c r="I76" s="3" t="s">
        <v>2</v>
      </c>
      <c r="J76" s="3" t="s">
        <v>2</v>
      </c>
      <c r="K76" s="3"/>
    </row>
    <row r="77" spans="1:15" ht="28.5" hidden="1" customHeight="1" x14ac:dyDescent="0.25">
      <c r="A77" s="159"/>
      <c r="B77" s="160"/>
      <c r="C77" s="163"/>
      <c r="D77" s="94" t="s">
        <v>69</v>
      </c>
      <c r="E77" s="2" t="e">
        <f>F77</f>
        <v>#REF!</v>
      </c>
      <c r="F77" s="2" t="e">
        <f>#REF!</f>
        <v>#REF!</v>
      </c>
      <c r="G77" s="2"/>
      <c r="H77" s="2"/>
      <c r="I77" s="3"/>
      <c r="J77" s="3"/>
      <c r="K77" s="3"/>
    </row>
    <row r="78" spans="1:15" s="32" customFormat="1" ht="56.25" customHeight="1" x14ac:dyDescent="0.25">
      <c r="A78" s="99" t="s">
        <v>86</v>
      </c>
      <c r="B78" s="117" t="s">
        <v>22</v>
      </c>
      <c r="C78" s="118" t="s">
        <v>212</v>
      </c>
      <c r="D78" s="99"/>
      <c r="E78" s="99"/>
      <c r="F78" s="99"/>
      <c r="G78" s="99"/>
      <c r="H78" s="99"/>
      <c r="I78" s="99"/>
      <c r="J78" s="99"/>
      <c r="K78" s="99"/>
      <c r="L78" s="30"/>
      <c r="M78" s="31"/>
      <c r="N78" s="31"/>
      <c r="O78" s="31"/>
    </row>
    <row r="79" spans="1:15" ht="36" customHeight="1" x14ac:dyDescent="0.25">
      <c r="A79" s="94" t="s">
        <v>237</v>
      </c>
      <c r="B79" s="98" t="s">
        <v>20</v>
      </c>
      <c r="C79" s="94" t="s">
        <v>2</v>
      </c>
      <c r="D79" s="94" t="s">
        <v>2</v>
      </c>
      <c r="E79" s="2" t="s">
        <v>2</v>
      </c>
      <c r="F79" s="2" t="s">
        <v>2</v>
      </c>
      <c r="G79" s="2" t="s">
        <v>2</v>
      </c>
      <c r="H79" s="2" t="s">
        <v>2</v>
      </c>
      <c r="I79" s="87" t="s">
        <v>7</v>
      </c>
      <c r="J79" s="87" t="s">
        <v>7</v>
      </c>
      <c r="K79" s="94"/>
    </row>
    <row r="80" spans="1:15" ht="56.25" customHeight="1" x14ac:dyDescent="0.25">
      <c r="A80" s="94" t="s">
        <v>238</v>
      </c>
      <c r="B80" s="98" t="s">
        <v>37</v>
      </c>
      <c r="C80" s="94" t="s">
        <v>2</v>
      </c>
      <c r="D80" s="94" t="s">
        <v>2</v>
      </c>
      <c r="E80" s="2" t="s">
        <v>2</v>
      </c>
      <c r="F80" s="2" t="s">
        <v>2</v>
      </c>
      <c r="G80" s="2" t="s">
        <v>2</v>
      </c>
      <c r="H80" s="2" t="s">
        <v>2</v>
      </c>
      <c r="I80" s="87" t="s">
        <v>7</v>
      </c>
      <c r="J80" s="87" t="s">
        <v>7</v>
      </c>
      <c r="K80" s="94"/>
    </row>
    <row r="81" spans="1:15" ht="76.5" customHeight="1" x14ac:dyDescent="0.25">
      <c r="A81" s="98" t="s">
        <v>239</v>
      </c>
      <c r="B81" s="98" t="s">
        <v>66</v>
      </c>
      <c r="C81" s="94" t="s">
        <v>2</v>
      </c>
      <c r="D81" s="94" t="s">
        <v>35</v>
      </c>
      <c r="E81" s="34" t="e">
        <f>H81+G81+#REF!</f>
        <v>#VALUE!</v>
      </c>
      <c r="F81" s="1" t="s">
        <v>7</v>
      </c>
      <c r="G81" s="1" t="s">
        <v>7</v>
      </c>
      <c r="H81" s="1" t="s">
        <v>7</v>
      </c>
      <c r="I81" s="3" t="s">
        <v>2</v>
      </c>
      <c r="J81" s="3" t="s">
        <v>2</v>
      </c>
      <c r="K81" s="3"/>
    </row>
    <row r="82" spans="1:15" ht="54.75" customHeight="1" x14ac:dyDescent="0.25">
      <c r="A82" s="194" t="s">
        <v>240</v>
      </c>
      <c r="B82" s="98" t="s">
        <v>67</v>
      </c>
      <c r="C82" s="94" t="s">
        <v>2</v>
      </c>
      <c r="D82" s="94" t="s">
        <v>35</v>
      </c>
      <c r="E82" s="34" t="e">
        <f>H82+G82+#REF!</f>
        <v>#VALUE!</v>
      </c>
      <c r="F82" s="1" t="s">
        <v>7</v>
      </c>
      <c r="G82" s="1" t="s">
        <v>7</v>
      </c>
      <c r="H82" s="1" t="s">
        <v>7</v>
      </c>
      <c r="I82" s="3" t="s">
        <v>2</v>
      </c>
      <c r="J82" s="3" t="s">
        <v>2</v>
      </c>
      <c r="K82" s="3"/>
    </row>
    <row r="83" spans="1:15" ht="55.5" customHeight="1" x14ac:dyDescent="0.25">
      <c r="A83" s="98" t="s">
        <v>241</v>
      </c>
      <c r="B83" s="98" t="s">
        <v>23</v>
      </c>
      <c r="C83" s="94" t="s">
        <v>2</v>
      </c>
      <c r="D83" s="94" t="s">
        <v>35</v>
      </c>
      <c r="E83" s="2" t="e">
        <f>H83+G83+#REF!</f>
        <v>#VALUE!</v>
      </c>
      <c r="F83" s="1" t="s">
        <v>7</v>
      </c>
      <c r="G83" s="1" t="s">
        <v>7</v>
      </c>
      <c r="H83" s="1" t="s">
        <v>7</v>
      </c>
      <c r="I83" s="3" t="s">
        <v>2</v>
      </c>
      <c r="J83" s="3" t="s">
        <v>2</v>
      </c>
      <c r="K83" s="3"/>
      <c r="L83" s="27"/>
    </row>
    <row r="84" spans="1:15" ht="15" hidden="1" customHeight="1" x14ac:dyDescent="0.25">
      <c r="A84" s="138" t="s">
        <v>24</v>
      </c>
      <c r="B84" s="139"/>
      <c r="C84" s="94" t="s">
        <v>2</v>
      </c>
      <c r="D84" s="94" t="s">
        <v>35</v>
      </c>
      <c r="E84" s="34" t="e">
        <f>F84+G84+H84</f>
        <v>#VALUE!</v>
      </c>
      <c r="F84" s="34" t="e">
        <f>H83+H82+H81</f>
        <v>#VALUE!</v>
      </c>
      <c r="G84" s="2" t="e">
        <f>G83+G82+G81</f>
        <v>#VALUE!</v>
      </c>
      <c r="H84" s="2" t="e">
        <f>#REF!+#REF!+#REF!</f>
        <v>#REF!</v>
      </c>
      <c r="I84" s="3" t="s">
        <v>2</v>
      </c>
      <c r="J84" s="3" t="s">
        <v>2</v>
      </c>
      <c r="K84" s="3"/>
    </row>
    <row r="85" spans="1:15" ht="74.25" customHeight="1" x14ac:dyDescent="0.25">
      <c r="A85" s="99" t="s">
        <v>87</v>
      </c>
      <c r="B85" s="117" t="s">
        <v>25</v>
      </c>
      <c r="C85" s="118" t="s">
        <v>205</v>
      </c>
      <c r="D85" s="99"/>
      <c r="E85" s="99"/>
      <c r="F85" s="99"/>
      <c r="G85" s="99"/>
      <c r="H85" s="99"/>
      <c r="I85" s="99"/>
      <c r="J85" s="99"/>
      <c r="K85" s="99"/>
    </row>
    <row r="86" spans="1:15" ht="27.75" customHeight="1" x14ac:dyDescent="0.25">
      <c r="A86" s="97" t="s">
        <v>242</v>
      </c>
      <c r="B86" s="98" t="s">
        <v>20</v>
      </c>
      <c r="C86" s="94" t="s">
        <v>2</v>
      </c>
      <c r="D86" s="94" t="s">
        <v>2</v>
      </c>
      <c r="E86" s="2" t="s">
        <v>2</v>
      </c>
      <c r="F86" s="2" t="s">
        <v>2</v>
      </c>
      <c r="G86" s="2" t="s">
        <v>2</v>
      </c>
      <c r="H86" s="2" t="s">
        <v>2</v>
      </c>
      <c r="I86" s="3">
        <v>20</v>
      </c>
      <c r="J86" s="3">
        <v>167</v>
      </c>
      <c r="K86" s="3"/>
    </row>
    <row r="87" spans="1:15" ht="67.5" customHeight="1" x14ac:dyDescent="0.25">
      <c r="A87" s="97" t="s">
        <v>243</v>
      </c>
      <c r="B87" s="98" t="s">
        <v>78</v>
      </c>
      <c r="C87" s="94" t="s">
        <v>29</v>
      </c>
      <c r="D87" s="94" t="s">
        <v>2</v>
      </c>
      <c r="E87" s="2" t="s">
        <v>2</v>
      </c>
      <c r="F87" s="2" t="s">
        <v>2</v>
      </c>
      <c r="G87" s="2" t="s">
        <v>2</v>
      </c>
      <c r="H87" s="2" t="s">
        <v>2</v>
      </c>
      <c r="I87" s="3" t="s">
        <v>8</v>
      </c>
      <c r="J87" s="3" t="s">
        <v>8</v>
      </c>
      <c r="K87" s="3"/>
    </row>
    <row r="88" spans="1:15" ht="106.5" hidden="1" customHeight="1" x14ac:dyDescent="0.25">
      <c r="A88" s="97" t="s">
        <v>63</v>
      </c>
      <c r="B88" s="98" t="s">
        <v>70</v>
      </c>
      <c r="C88" s="94" t="s">
        <v>71</v>
      </c>
      <c r="D88" s="94" t="s">
        <v>35</v>
      </c>
      <c r="E88" s="94" t="s">
        <v>7</v>
      </c>
      <c r="F88" s="2" t="s">
        <v>7</v>
      </c>
      <c r="G88" s="2" t="s">
        <v>7</v>
      </c>
      <c r="H88" s="2" t="s">
        <v>7</v>
      </c>
      <c r="I88" s="3" t="s">
        <v>2</v>
      </c>
      <c r="J88" s="3"/>
      <c r="K88" s="3"/>
    </row>
    <row r="89" spans="1:15" ht="15" hidden="1" customHeight="1" x14ac:dyDescent="0.25">
      <c r="A89" s="138" t="s">
        <v>26</v>
      </c>
      <c r="B89" s="139"/>
      <c r="C89" s="94" t="s">
        <v>2</v>
      </c>
      <c r="D89" s="94" t="s">
        <v>7</v>
      </c>
      <c r="E89" s="2" t="s">
        <v>7</v>
      </c>
      <c r="F89" s="2" t="s">
        <v>7</v>
      </c>
      <c r="G89" s="2" t="s">
        <v>2</v>
      </c>
      <c r="H89" s="2" t="s">
        <v>2</v>
      </c>
      <c r="I89" s="3" t="s">
        <v>2</v>
      </c>
      <c r="J89" s="3"/>
      <c r="K89" s="3"/>
    </row>
    <row r="90" spans="1:15" ht="54" customHeight="1" x14ac:dyDescent="0.25">
      <c r="A90" s="99" t="s">
        <v>88</v>
      </c>
      <c r="B90" s="117" t="s">
        <v>27</v>
      </c>
      <c r="C90" s="118" t="s">
        <v>213</v>
      </c>
      <c r="D90" s="99"/>
      <c r="E90" s="99"/>
      <c r="F90" s="99"/>
      <c r="G90" s="99"/>
      <c r="H90" s="99"/>
      <c r="I90" s="99"/>
      <c r="J90" s="99"/>
      <c r="K90" s="99"/>
    </row>
    <row r="91" spans="1:15" ht="53.25" customHeight="1" x14ac:dyDescent="0.25">
      <c r="A91" s="97" t="s">
        <v>244</v>
      </c>
      <c r="B91" s="98" t="s">
        <v>59</v>
      </c>
      <c r="C91" s="94" t="s">
        <v>2</v>
      </c>
      <c r="D91" s="94" t="s">
        <v>2</v>
      </c>
      <c r="E91" s="2" t="s">
        <v>2</v>
      </c>
      <c r="F91" s="2" t="s">
        <v>2</v>
      </c>
      <c r="G91" s="2" t="s">
        <v>2</v>
      </c>
      <c r="H91" s="2" t="s">
        <v>2</v>
      </c>
      <c r="I91" s="3" t="s">
        <v>8</v>
      </c>
      <c r="J91" s="3" t="s">
        <v>8</v>
      </c>
      <c r="K91" s="3"/>
    </row>
    <row r="92" spans="1:15" ht="66.75" customHeight="1" x14ac:dyDescent="0.25">
      <c r="A92" s="97" t="s">
        <v>245</v>
      </c>
      <c r="B92" s="98" t="s">
        <v>28</v>
      </c>
      <c r="C92" s="94" t="s">
        <v>2</v>
      </c>
      <c r="D92" s="94" t="s">
        <v>2</v>
      </c>
      <c r="E92" s="2" t="s">
        <v>2</v>
      </c>
      <c r="F92" s="2" t="s">
        <v>2</v>
      </c>
      <c r="G92" s="2" t="s">
        <v>29</v>
      </c>
      <c r="H92" s="2" t="s">
        <v>29</v>
      </c>
      <c r="I92" s="3" t="s">
        <v>8</v>
      </c>
      <c r="J92" s="3" t="s">
        <v>8</v>
      </c>
      <c r="K92" s="3"/>
    </row>
    <row r="93" spans="1:15" ht="120" customHeight="1" x14ac:dyDescent="0.25">
      <c r="A93" s="97" t="s">
        <v>246</v>
      </c>
      <c r="B93" s="98" t="s">
        <v>180</v>
      </c>
      <c r="C93" s="94" t="s">
        <v>2</v>
      </c>
      <c r="D93" s="94" t="s">
        <v>2</v>
      </c>
      <c r="E93" s="2" t="s">
        <v>2</v>
      </c>
      <c r="F93" s="2" t="s">
        <v>2</v>
      </c>
      <c r="G93" s="2" t="s">
        <v>2</v>
      </c>
      <c r="H93" s="2" t="s">
        <v>29</v>
      </c>
      <c r="I93" s="3">
        <v>10</v>
      </c>
      <c r="J93" s="3">
        <v>10</v>
      </c>
      <c r="K93" s="191"/>
    </row>
    <row r="94" spans="1:15" ht="15.75" hidden="1" customHeight="1" x14ac:dyDescent="0.25">
      <c r="A94" s="138" t="s">
        <v>58</v>
      </c>
      <c r="B94" s="139"/>
      <c r="C94" s="94" t="s">
        <v>2</v>
      </c>
      <c r="D94" s="94" t="s">
        <v>7</v>
      </c>
      <c r="E94" s="2" t="s">
        <v>7</v>
      </c>
      <c r="F94" s="2" t="s">
        <v>7</v>
      </c>
      <c r="G94" s="2" t="s">
        <v>7</v>
      </c>
      <c r="H94" s="2" t="s">
        <v>2</v>
      </c>
      <c r="I94" s="3" t="s">
        <v>2</v>
      </c>
      <c r="J94" s="3" t="s">
        <v>2</v>
      </c>
      <c r="K94" s="3" t="s">
        <v>2</v>
      </c>
    </row>
    <row r="95" spans="1:15" ht="17.25" hidden="1" customHeight="1" x14ac:dyDescent="0.25">
      <c r="A95" s="170" t="s">
        <v>111</v>
      </c>
      <c r="B95" s="171"/>
      <c r="C95" s="171"/>
      <c r="D95" s="171"/>
      <c r="E95" s="171"/>
      <c r="F95" s="171"/>
      <c r="G95" s="171"/>
      <c r="H95" s="171"/>
      <c r="I95" s="171"/>
      <c r="J95" s="171"/>
      <c r="K95" s="172"/>
      <c r="L95" s="28"/>
      <c r="M95" s="29"/>
      <c r="N95" s="29"/>
      <c r="O95" s="29"/>
    </row>
    <row r="96" spans="1:15" ht="38.25" hidden="1" customHeight="1" x14ac:dyDescent="0.25">
      <c r="A96" s="94" t="s">
        <v>110</v>
      </c>
      <c r="B96" s="98" t="s">
        <v>112</v>
      </c>
      <c r="C96" s="94" t="s">
        <v>2</v>
      </c>
      <c r="D96" s="94" t="s">
        <v>2</v>
      </c>
      <c r="E96" s="94" t="s">
        <v>2</v>
      </c>
      <c r="F96" s="94" t="s">
        <v>2</v>
      </c>
      <c r="G96" s="94" t="s">
        <v>2</v>
      </c>
      <c r="H96" s="94" t="s">
        <v>2</v>
      </c>
      <c r="I96" s="94"/>
      <c r="J96" s="94" t="s">
        <v>7</v>
      </c>
      <c r="K96" s="94" t="s">
        <v>7</v>
      </c>
      <c r="L96" s="28"/>
      <c r="M96" s="29"/>
      <c r="N96" s="29"/>
      <c r="O96" s="29"/>
    </row>
    <row r="97" spans="1:15" ht="68.25" hidden="1" customHeight="1" x14ac:dyDescent="0.25">
      <c r="A97" s="94" t="s">
        <v>63</v>
      </c>
      <c r="B97" s="98" t="s">
        <v>116</v>
      </c>
      <c r="C97" s="94" t="s">
        <v>68</v>
      </c>
      <c r="D97" s="94" t="s">
        <v>35</v>
      </c>
      <c r="E97" s="2">
        <f>F97</f>
        <v>0</v>
      </c>
      <c r="F97" s="2"/>
      <c r="G97" s="6" t="s">
        <v>7</v>
      </c>
      <c r="H97" s="6" t="s">
        <v>7</v>
      </c>
      <c r="I97" s="6" t="s">
        <v>2</v>
      </c>
      <c r="J97" s="6" t="s">
        <v>2</v>
      </c>
      <c r="K97" s="6" t="s">
        <v>2</v>
      </c>
      <c r="L97" s="28"/>
      <c r="M97" s="29"/>
      <c r="N97" s="29"/>
      <c r="O97" s="29"/>
    </row>
    <row r="98" spans="1:15" ht="15.75" hidden="1" customHeight="1" x14ac:dyDescent="0.25">
      <c r="A98" s="121" t="s">
        <v>113</v>
      </c>
      <c r="B98" s="122"/>
      <c r="C98" s="94"/>
      <c r="D98" s="94" t="s">
        <v>35</v>
      </c>
      <c r="E98" s="2">
        <f>F98</f>
        <v>0</v>
      </c>
      <c r="F98" s="2">
        <f>F97</f>
        <v>0</v>
      </c>
      <c r="G98" s="6" t="s">
        <v>7</v>
      </c>
      <c r="H98" s="6" t="s">
        <v>7</v>
      </c>
      <c r="I98" s="6" t="s">
        <v>2</v>
      </c>
      <c r="J98" s="6" t="s">
        <v>2</v>
      </c>
      <c r="K98" s="6" t="s">
        <v>2</v>
      </c>
      <c r="L98" s="28"/>
      <c r="M98" s="29"/>
      <c r="N98" s="29"/>
      <c r="O98" s="29"/>
    </row>
    <row r="99" spans="1:15" ht="26.25" customHeight="1" x14ac:dyDescent="0.25">
      <c r="A99" s="134" t="s">
        <v>89</v>
      </c>
      <c r="B99" s="134" t="s">
        <v>156</v>
      </c>
      <c r="D99" s="118" t="s">
        <v>35</v>
      </c>
      <c r="E99" s="99"/>
      <c r="F99" s="102">
        <f>F106+F112+F114+F116</f>
        <v>5003.63</v>
      </c>
      <c r="G99" s="102">
        <f>G106+G112+G114+G116+G12</f>
        <v>4525.6000000000004</v>
      </c>
      <c r="H99" s="179">
        <f>G99/F99</f>
        <v>0.90446335960092983</v>
      </c>
      <c r="I99" s="99"/>
      <c r="J99" s="99"/>
      <c r="K99" s="99"/>
      <c r="L99" s="28"/>
      <c r="M99" s="29"/>
      <c r="N99" s="29"/>
      <c r="O99" s="29"/>
    </row>
    <row r="100" spans="1:15" ht="26.25" customHeight="1" x14ac:dyDescent="0.25">
      <c r="A100" s="136"/>
      <c r="B100" s="136"/>
      <c r="D100" s="118" t="s">
        <v>36</v>
      </c>
      <c r="E100" s="99"/>
      <c r="F100" s="102">
        <f>F107+F113+F115+F117</f>
        <v>161785.4</v>
      </c>
      <c r="G100" s="102">
        <f>G107+G113+G115+G117</f>
        <v>146330</v>
      </c>
      <c r="H100" s="179">
        <f>G100/F100</f>
        <v>0.90446974819730341</v>
      </c>
      <c r="I100" s="99"/>
      <c r="J100" s="99"/>
      <c r="K100" s="99"/>
      <c r="L100" s="28"/>
      <c r="M100" s="29"/>
      <c r="N100" s="29"/>
      <c r="O100" s="29"/>
    </row>
    <row r="101" spans="1:15" ht="30.75" customHeight="1" x14ac:dyDescent="0.25">
      <c r="A101" s="97" t="s">
        <v>247</v>
      </c>
      <c r="B101" s="98" t="s">
        <v>130</v>
      </c>
      <c r="C101" s="6" t="s">
        <v>2</v>
      </c>
      <c r="D101" s="6" t="s">
        <v>2</v>
      </c>
      <c r="E101" s="6" t="s">
        <v>2</v>
      </c>
      <c r="F101" s="6" t="s">
        <v>2</v>
      </c>
      <c r="G101" s="6" t="s">
        <v>2</v>
      </c>
      <c r="H101" s="6" t="s">
        <v>2</v>
      </c>
      <c r="I101" s="87">
        <v>1.2</v>
      </c>
      <c r="J101" s="94">
        <v>8.9160000000000004</v>
      </c>
      <c r="K101" s="94"/>
      <c r="L101" s="28"/>
      <c r="M101" s="29"/>
      <c r="N101" s="29"/>
      <c r="O101" s="29"/>
    </row>
    <row r="102" spans="1:15" ht="55.5" customHeight="1" x14ac:dyDescent="0.25">
      <c r="A102" s="97" t="s">
        <v>248</v>
      </c>
      <c r="B102" s="98" t="s">
        <v>176</v>
      </c>
      <c r="C102" s="6" t="s">
        <v>2</v>
      </c>
      <c r="D102" s="6" t="s">
        <v>2</v>
      </c>
      <c r="E102" s="6" t="s">
        <v>2</v>
      </c>
      <c r="F102" s="6" t="s">
        <v>2</v>
      </c>
      <c r="G102" s="6" t="s">
        <v>2</v>
      </c>
      <c r="H102" s="6" t="s">
        <v>2</v>
      </c>
      <c r="I102" s="195">
        <v>7.9000000000000001E-2</v>
      </c>
      <c r="J102" s="196">
        <v>9.7000000000000003E-2</v>
      </c>
      <c r="K102" s="196"/>
      <c r="L102" s="28"/>
      <c r="M102" s="29"/>
      <c r="N102" s="29"/>
      <c r="O102" s="29"/>
    </row>
    <row r="103" spans="1:15" ht="146.25" customHeight="1" x14ac:dyDescent="0.25">
      <c r="A103" s="188" t="s">
        <v>249</v>
      </c>
      <c r="B103" s="197" t="s">
        <v>149</v>
      </c>
      <c r="C103" s="6" t="s">
        <v>2</v>
      </c>
      <c r="D103" s="6" t="s">
        <v>2</v>
      </c>
      <c r="E103" s="6" t="s">
        <v>2</v>
      </c>
      <c r="F103" s="6" t="s">
        <v>2</v>
      </c>
      <c r="G103" s="6" t="s">
        <v>2</v>
      </c>
      <c r="H103" s="6" t="s">
        <v>2</v>
      </c>
      <c r="I103" s="87">
        <v>2</v>
      </c>
      <c r="J103" s="94">
        <v>22.6</v>
      </c>
      <c r="K103" s="94"/>
      <c r="L103" s="28"/>
      <c r="M103" s="29"/>
      <c r="N103" s="29"/>
      <c r="O103" s="29"/>
    </row>
    <row r="104" spans="1:15" ht="78.75" customHeight="1" x14ac:dyDescent="0.25">
      <c r="A104" s="119" t="s">
        <v>250</v>
      </c>
      <c r="B104" s="197" t="s">
        <v>146</v>
      </c>
      <c r="C104" s="6" t="s">
        <v>2</v>
      </c>
      <c r="D104" s="6" t="s">
        <v>2</v>
      </c>
      <c r="E104" s="6" t="s">
        <v>2</v>
      </c>
      <c r="F104" s="6" t="s">
        <v>2</v>
      </c>
      <c r="G104" s="6" t="s">
        <v>2</v>
      </c>
      <c r="H104" s="6" t="s">
        <v>2</v>
      </c>
      <c r="I104" s="198">
        <v>0.05</v>
      </c>
      <c r="J104" s="199">
        <v>0.48499999999999999</v>
      </c>
      <c r="K104" s="200"/>
      <c r="L104" s="28"/>
      <c r="M104" s="29"/>
      <c r="N104" s="29"/>
      <c r="O104" s="29"/>
    </row>
    <row r="105" spans="1:15" ht="39" customHeight="1" x14ac:dyDescent="0.25">
      <c r="A105" s="119" t="s">
        <v>251</v>
      </c>
      <c r="B105" s="197" t="s">
        <v>147</v>
      </c>
      <c r="C105" s="6" t="s">
        <v>2</v>
      </c>
      <c r="D105" s="6" t="s">
        <v>2</v>
      </c>
      <c r="E105" s="6" t="s">
        <v>2</v>
      </c>
      <c r="F105" s="6" t="s">
        <v>2</v>
      </c>
      <c r="G105" s="6" t="s">
        <v>2</v>
      </c>
      <c r="H105" s="6" t="s">
        <v>2</v>
      </c>
      <c r="I105" s="87">
        <v>0</v>
      </c>
      <c r="J105" s="186">
        <v>1</v>
      </c>
      <c r="K105" s="186"/>
      <c r="L105" s="75"/>
      <c r="M105" s="29"/>
      <c r="N105" s="29"/>
      <c r="O105" s="29"/>
    </row>
    <row r="106" spans="1:15" ht="24" customHeight="1" x14ac:dyDescent="0.25">
      <c r="A106" s="201" t="s">
        <v>252</v>
      </c>
      <c r="B106" s="190" t="s">
        <v>136</v>
      </c>
      <c r="C106" s="148" t="s">
        <v>205</v>
      </c>
      <c r="D106" s="94" t="s">
        <v>35</v>
      </c>
      <c r="E106" s="2" t="e">
        <f>H106+G106+#REF!</f>
        <v>#REF!</v>
      </c>
      <c r="F106" s="1">
        <v>1661.5</v>
      </c>
      <c r="G106" s="2">
        <v>1661.5</v>
      </c>
      <c r="H106" s="180">
        <f>G106/F106</f>
        <v>1</v>
      </c>
      <c r="I106" s="6" t="s">
        <v>2</v>
      </c>
      <c r="J106" s="6" t="s">
        <v>2</v>
      </c>
      <c r="K106" s="6"/>
      <c r="L106" s="154"/>
      <c r="M106" s="29"/>
      <c r="N106" s="29"/>
      <c r="O106" s="29"/>
    </row>
    <row r="107" spans="1:15" ht="29.25" customHeight="1" x14ac:dyDescent="0.25">
      <c r="A107" s="201"/>
      <c r="B107" s="190"/>
      <c r="C107" s="148"/>
      <c r="D107" s="94" t="s">
        <v>36</v>
      </c>
      <c r="E107" s="2" t="e">
        <f>H107+G107+#REF!</f>
        <v>#REF!</v>
      </c>
      <c r="F107" s="1">
        <v>53722.1</v>
      </c>
      <c r="G107" s="2">
        <v>53722.1</v>
      </c>
      <c r="H107" s="180">
        <f t="shared" ref="H107:H122" si="1">G107/F107</f>
        <v>1</v>
      </c>
      <c r="I107" s="6" t="s">
        <v>2</v>
      </c>
      <c r="J107" s="6" t="s">
        <v>2</v>
      </c>
      <c r="K107" s="6"/>
      <c r="L107" s="154"/>
      <c r="M107" s="29"/>
      <c r="N107" s="29">
        <v>3782.6</v>
      </c>
      <c r="O107" s="29">
        <v>3755.4</v>
      </c>
    </row>
    <row r="108" spans="1:15" ht="24" hidden="1" customHeight="1" x14ac:dyDescent="0.25">
      <c r="A108" s="175" t="s">
        <v>126</v>
      </c>
      <c r="B108" s="190" t="s">
        <v>128</v>
      </c>
      <c r="C108" s="202" t="s">
        <v>68</v>
      </c>
      <c r="D108" s="94" t="s">
        <v>35</v>
      </c>
      <c r="E108" s="2" t="e">
        <f>H108+G108+#REF!</f>
        <v>#DIV/0!</v>
      </c>
      <c r="F108" s="14"/>
      <c r="G108" s="6"/>
      <c r="H108" s="180" t="e">
        <f t="shared" si="1"/>
        <v>#DIV/0!</v>
      </c>
      <c r="I108" s="6" t="s">
        <v>2</v>
      </c>
      <c r="J108" s="6" t="s">
        <v>2</v>
      </c>
      <c r="K108" s="6"/>
      <c r="L108" s="154"/>
      <c r="M108" s="29"/>
      <c r="N108" s="29"/>
      <c r="O108" s="29"/>
    </row>
    <row r="109" spans="1:15" ht="15.75" hidden="1" customHeight="1" x14ac:dyDescent="0.25">
      <c r="A109" s="175"/>
      <c r="B109" s="190"/>
      <c r="C109" s="202"/>
      <c r="D109" s="94" t="s">
        <v>36</v>
      </c>
      <c r="E109" s="2" t="e">
        <f>H109+G109+#REF!</f>
        <v>#DIV/0!</v>
      </c>
      <c r="F109" s="14"/>
      <c r="G109" s="2"/>
      <c r="H109" s="180" t="e">
        <f t="shared" si="1"/>
        <v>#DIV/0!</v>
      </c>
      <c r="I109" s="6" t="s">
        <v>2</v>
      </c>
      <c r="J109" s="6" t="s">
        <v>2</v>
      </c>
      <c r="K109" s="6"/>
      <c r="L109" s="154"/>
      <c r="M109" s="29"/>
      <c r="N109" s="29"/>
      <c r="O109" s="29"/>
    </row>
    <row r="110" spans="1:15" ht="26.25" hidden="1" customHeight="1" x14ac:dyDescent="0.25">
      <c r="A110" s="175" t="s">
        <v>127</v>
      </c>
      <c r="B110" s="190" t="s">
        <v>129</v>
      </c>
      <c r="C110" s="202" t="s">
        <v>68</v>
      </c>
      <c r="D110" s="94" t="s">
        <v>35</v>
      </c>
      <c r="E110" s="2" t="e">
        <f>H110+G110+#REF!</f>
        <v>#DIV/0!</v>
      </c>
      <c r="F110" s="14"/>
      <c r="G110" s="6"/>
      <c r="H110" s="180" t="e">
        <f t="shared" si="1"/>
        <v>#DIV/0!</v>
      </c>
      <c r="I110" s="6" t="s">
        <v>2</v>
      </c>
      <c r="J110" s="6" t="s">
        <v>2</v>
      </c>
      <c r="K110" s="6"/>
      <c r="L110" s="154"/>
      <c r="M110" s="29"/>
      <c r="N110" s="29"/>
      <c r="O110" s="29"/>
    </row>
    <row r="111" spans="1:15" ht="15.75" hidden="1" customHeight="1" x14ac:dyDescent="0.25">
      <c r="A111" s="175"/>
      <c r="B111" s="190"/>
      <c r="C111" s="202"/>
      <c r="D111" s="94" t="s">
        <v>36</v>
      </c>
      <c r="E111" s="2" t="e">
        <f>H111+G111+#REF!</f>
        <v>#DIV/0!</v>
      </c>
      <c r="F111" s="14"/>
      <c r="G111" s="2"/>
      <c r="H111" s="180" t="e">
        <f t="shared" si="1"/>
        <v>#DIV/0!</v>
      </c>
      <c r="I111" s="6" t="s">
        <v>2</v>
      </c>
      <c r="J111" s="6" t="s">
        <v>2</v>
      </c>
      <c r="K111" s="6"/>
      <c r="L111" s="154"/>
      <c r="M111" s="29"/>
      <c r="N111" s="29"/>
      <c r="O111" s="29"/>
    </row>
    <row r="112" spans="1:15" ht="32.25" customHeight="1" x14ac:dyDescent="0.25">
      <c r="A112" s="175" t="s">
        <v>253</v>
      </c>
      <c r="B112" s="190" t="s">
        <v>164</v>
      </c>
      <c r="C112" s="148" t="s">
        <v>182</v>
      </c>
      <c r="D112" s="94" t="s">
        <v>35</v>
      </c>
      <c r="E112" s="2" t="e">
        <f>H112+G112+#REF!</f>
        <v>#REF!</v>
      </c>
      <c r="F112" s="2">
        <v>1638</v>
      </c>
      <c r="G112" s="2">
        <v>1638</v>
      </c>
      <c r="H112" s="180">
        <f t="shared" si="1"/>
        <v>1</v>
      </c>
      <c r="I112" s="6" t="s">
        <v>2</v>
      </c>
      <c r="J112" s="6" t="s">
        <v>2</v>
      </c>
      <c r="K112" s="6"/>
      <c r="L112" s="28"/>
      <c r="M112" s="29"/>
      <c r="N112" s="29"/>
      <c r="O112" s="29"/>
    </row>
    <row r="113" spans="1:15" ht="23.25" customHeight="1" x14ac:dyDescent="0.25">
      <c r="A113" s="175"/>
      <c r="B113" s="190"/>
      <c r="C113" s="148"/>
      <c r="D113" s="94" t="s">
        <v>36</v>
      </c>
      <c r="E113" s="2" t="e">
        <f>H113+G113+#REF!</f>
        <v>#REF!</v>
      </c>
      <c r="F113" s="2">
        <v>52961</v>
      </c>
      <c r="G113" s="2">
        <v>52961</v>
      </c>
      <c r="H113" s="180">
        <f t="shared" si="1"/>
        <v>1</v>
      </c>
      <c r="I113" s="6" t="s">
        <v>2</v>
      </c>
      <c r="J113" s="6" t="s">
        <v>2</v>
      </c>
      <c r="K113" s="6"/>
      <c r="L113" s="28"/>
      <c r="M113" s="29"/>
      <c r="N113" s="29"/>
      <c r="O113" s="29"/>
    </row>
    <row r="114" spans="1:15" ht="58.5" customHeight="1" x14ac:dyDescent="0.25">
      <c r="A114" s="175" t="s">
        <v>254</v>
      </c>
      <c r="B114" s="190" t="s">
        <v>65</v>
      </c>
      <c r="C114" s="148" t="s">
        <v>214</v>
      </c>
      <c r="D114" s="94" t="s">
        <v>35</v>
      </c>
      <c r="E114" s="2" t="e">
        <f>H114+G114+#REF!</f>
        <v>#REF!</v>
      </c>
      <c r="F114" s="1">
        <v>1657.33</v>
      </c>
      <c r="G114" s="2">
        <v>1179.3</v>
      </c>
      <c r="H114" s="180">
        <f t="shared" si="1"/>
        <v>0.71156619381776709</v>
      </c>
      <c r="I114" s="6" t="s">
        <v>2</v>
      </c>
      <c r="J114" s="6" t="s">
        <v>2</v>
      </c>
      <c r="K114" s="203" t="s">
        <v>300</v>
      </c>
      <c r="L114" s="154"/>
      <c r="M114" s="29"/>
      <c r="N114" s="29"/>
      <c r="O114" s="29"/>
    </row>
    <row r="115" spans="1:15" ht="63.75" customHeight="1" x14ac:dyDescent="0.25">
      <c r="A115" s="175"/>
      <c r="B115" s="190"/>
      <c r="C115" s="148"/>
      <c r="D115" s="94" t="s">
        <v>36</v>
      </c>
      <c r="E115" s="2" t="e">
        <f>H115+G115+#REF!</f>
        <v>#REF!</v>
      </c>
      <c r="F115" s="1">
        <v>53587</v>
      </c>
      <c r="G115" s="2">
        <v>38131.599999999999</v>
      </c>
      <c r="H115" s="180">
        <f t="shared" si="1"/>
        <v>0.71158303319835037</v>
      </c>
      <c r="I115" s="6" t="s">
        <v>2</v>
      </c>
      <c r="J115" s="6" t="s">
        <v>2</v>
      </c>
      <c r="K115" s="204"/>
      <c r="L115" s="154"/>
      <c r="M115" s="29"/>
      <c r="N115" s="29"/>
      <c r="O115" s="29"/>
    </row>
    <row r="116" spans="1:15" ht="30" customHeight="1" x14ac:dyDescent="0.25">
      <c r="A116" s="175" t="s">
        <v>255</v>
      </c>
      <c r="B116" s="205" t="s">
        <v>161</v>
      </c>
      <c r="C116" s="148" t="s">
        <v>212</v>
      </c>
      <c r="D116" s="94" t="s">
        <v>35</v>
      </c>
      <c r="E116" s="2" t="e">
        <f>H116+G116+#REF!</f>
        <v>#REF!</v>
      </c>
      <c r="F116" s="1">
        <v>46.8</v>
      </c>
      <c r="G116" s="2">
        <v>46.8</v>
      </c>
      <c r="H116" s="180">
        <f t="shared" si="1"/>
        <v>1</v>
      </c>
      <c r="I116" s="6" t="s">
        <v>2</v>
      </c>
      <c r="J116" s="6" t="s">
        <v>2</v>
      </c>
      <c r="K116" s="6"/>
      <c r="L116" s="75"/>
      <c r="M116" s="29"/>
      <c r="N116" s="29"/>
      <c r="O116" s="29"/>
    </row>
    <row r="117" spans="1:15" ht="26.25" customHeight="1" x14ac:dyDescent="0.25">
      <c r="A117" s="175"/>
      <c r="B117" s="205"/>
      <c r="C117" s="148"/>
      <c r="D117" s="94" t="s">
        <v>36</v>
      </c>
      <c r="E117" s="2" t="e">
        <f>H117+G117+#REF!</f>
        <v>#REF!</v>
      </c>
      <c r="F117" s="1">
        <v>1515.3</v>
      </c>
      <c r="G117" s="2">
        <v>1515.3</v>
      </c>
      <c r="H117" s="180">
        <f t="shared" si="1"/>
        <v>1</v>
      </c>
      <c r="I117" s="6" t="s">
        <v>2</v>
      </c>
      <c r="J117" s="6" t="s">
        <v>2</v>
      </c>
      <c r="K117" s="6"/>
      <c r="L117" s="75"/>
      <c r="M117" s="29"/>
      <c r="N117" s="29"/>
      <c r="O117" s="29"/>
    </row>
    <row r="118" spans="1:15" ht="15.75" hidden="1" customHeight="1" x14ac:dyDescent="0.25">
      <c r="A118" s="164" t="s">
        <v>113</v>
      </c>
      <c r="B118" s="165"/>
      <c r="C118" s="161"/>
      <c r="D118" s="94"/>
      <c r="E118" s="2">
        <f>F118+G118+H118</f>
        <v>7.4231492270161175</v>
      </c>
      <c r="F118" s="2">
        <f>F119+F120</f>
        <v>7.4231492270161175</v>
      </c>
      <c r="G118" s="2"/>
      <c r="H118" s="180">
        <f t="shared" si="1"/>
        <v>0</v>
      </c>
      <c r="I118" s="6" t="s">
        <v>2</v>
      </c>
      <c r="J118" s="6" t="s">
        <v>2</v>
      </c>
      <c r="K118" s="6"/>
      <c r="L118" s="28"/>
      <c r="M118" s="29"/>
      <c r="N118" s="29"/>
      <c r="O118" s="29"/>
    </row>
    <row r="119" spans="1:15" ht="15.75" hidden="1" customHeight="1" x14ac:dyDescent="0.25">
      <c r="A119" s="166"/>
      <c r="B119" s="167"/>
      <c r="C119" s="162"/>
      <c r="D119" s="94" t="s">
        <v>35</v>
      </c>
      <c r="E119" s="2">
        <f>F119+G119+H119</f>
        <v>3.7115661938177671</v>
      </c>
      <c r="F119" s="2">
        <f>H106+H112+H114+H116</f>
        <v>3.7115661938177671</v>
      </c>
      <c r="G119" s="2"/>
      <c r="H119" s="180">
        <f t="shared" si="1"/>
        <v>0</v>
      </c>
      <c r="I119" s="6" t="s">
        <v>2</v>
      </c>
      <c r="J119" s="6" t="s">
        <v>2</v>
      </c>
      <c r="K119" s="6"/>
      <c r="L119" s="28"/>
      <c r="M119" s="29"/>
      <c r="N119" s="29"/>
      <c r="O119" s="29"/>
    </row>
    <row r="120" spans="1:15" ht="15.75" hidden="1" customHeight="1" x14ac:dyDescent="0.25">
      <c r="A120" s="168"/>
      <c r="B120" s="169"/>
      <c r="C120" s="163"/>
      <c r="D120" s="94" t="s">
        <v>36</v>
      </c>
      <c r="E120" s="2">
        <f>F120+G120+H120</f>
        <v>3.7115830331983504</v>
      </c>
      <c r="F120" s="2">
        <f>H107+H113+H115+H117</f>
        <v>3.7115830331983504</v>
      </c>
      <c r="G120" s="2"/>
      <c r="H120" s="180">
        <f t="shared" si="1"/>
        <v>0</v>
      </c>
      <c r="I120" s="6" t="s">
        <v>2</v>
      </c>
      <c r="J120" s="6" t="s">
        <v>2</v>
      </c>
      <c r="K120" s="6"/>
      <c r="L120" s="28"/>
      <c r="M120" s="29"/>
      <c r="N120" s="29"/>
      <c r="O120" s="29"/>
    </row>
    <row r="121" spans="1:15" ht="31.5" customHeight="1" x14ac:dyDescent="0.25">
      <c r="A121" s="134" t="s">
        <v>90</v>
      </c>
      <c r="B121" s="134" t="s">
        <v>157</v>
      </c>
      <c r="C121" s="134" t="s">
        <v>205</v>
      </c>
      <c r="D121" s="99" t="s">
        <v>35</v>
      </c>
      <c r="E121" s="99"/>
      <c r="F121" s="34">
        <f>F126</f>
        <v>1015.2</v>
      </c>
      <c r="G121" s="34">
        <v>6357.7763100000002</v>
      </c>
      <c r="H121" s="181">
        <f t="shared" si="1"/>
        <v>6.2625850177304967</v>
      </c>
      <c r="I121" s="99"/>
      <c r="J121" s="99"/>
      <c r="K121" s="99"/>
      <c r="L121" s="28"/>
      <c r="M121" s="29"/>
      <c r="N121" s="29"/>
      <c r="O121" s="29"/>
    </row>
    <row r="122" spans="1:15" ht="31.5" customHeight="1" x14ac:dyDescent="0.25">
      <c r="A122" s="136"/>
      <c r="B122" s="136"/>
      <c r="C122" s="136"/>
      <c r="D122" s="99" t="s">
        <v>36</v>
      </c>
      <c r="E122" s="99"/>
      <c r="F122" s="118">
        <f>F127</f>
        <v>32823.5</v>
      </c>
      <c r="G122" s="34">
        <v>205568.1</v>
      </c>
      <c r="H122" s="181">
        <f t="shared" si="1"/>
        <v>6.2628330312123941</v>
      </c>
      <c r="I122" s="99"/>
      <c r="J122" s="99"/>
      <c r="K122" s="99"/>
      <c r="L122" s="28"/>
      <c r="M122" s="29"/>
      <c r="N122" s="29"/>
      <c r="O122" s="29"/>
    </row>
    <row r="123" spans="1:15" ht="31.5" customHeight="1" x14ac:dyDescent="0.25">
      <c r="A123" s="119" t="s">
        <v>256</v>
      </c>
      <c r="B123" s="98" t="s">
        <v>145</v>
      </c>
      <c r="C123" s="6" t="s">
        <v>2</v>
      </c>
      <c r="D123" s="6" t="s">
        <v>2</v>
      </c>
      <c r="E123" s="6" t="s">
        <v>2</v>
      </c>
      <c r="F123" s="6" t="s">
        <v>2</v>
      </c>
      <c r="G123" s="6" t="s">
        <v>2</v>
      </c>
      <c r="H123" s="6" t="s">
        <v>2</v>
      </c>
      <c r="I123" s="87">
        <v>510</v>
      </c>
      <c r="J123" s="186">
        <v>594</v>
      </c>
      <c r="K123" s="186"/>
      <c r="L123" s="28"/>
      <c r="M123" s="29"/>
      <c r="N123" s="29"/>
      <c r="O123" s="29"/>
    </row>
    <row r="124" spans="1:15" ht="42.75" customHeight="1" x14ac:dyDescent="0.25">
      <c r="A124" s="119" t="s">
        <v>257</v>
      </c>
      <c r="B124" s="197" t="s">
        <v>143</v>
      </c>
      <c r="C124" s="6" t="s">
        <v>2</v>
      </c>
      <c r="D124" s="6" t="s">
        <v>2</v>
      </c>
      <c r="E124" s="6" t="s">
        <v>2</v>
      </c>
      <c r="F124" s="6" t="s">
        <v>2</v>
      </c>
      <c r="G124" s="6" t="s">
        <v>2</v>
      </c>
      <c r="H124" s="6" t="s">
        <v>2</v>
      </c>
      <c r="I124" s="87">
        <v>104000</v>
      </c>
      <c r="J124" s="2">
        <v>527106.19999999995</v>
      </c>
      <c r="K124" s="2"/>
      <c r="L124" s="28"/>
      <c r="M124" s="29"/>
      <c r="N124" s="29"/>
      <c r="O124" s="29"/>
    </row>
    <row r="125" spans="1:15" ht="92.25" customHeight="1" x14ac:dyDescent="0.25">
      <c r="A125" s="119" t="s">
        <v>258</v>
      </c>
      <c r="B125" s="197" t="s">
        <v>148</v>
      </c>
      <c r="C125" s="6" t="s">
        <v>2</v>
      </c>
      <c r="D125" s="6" t="s">
        <v>2</v>
      </c>
      <c r="E125" s="6" t="s">
        <v>2</v>
      </c>
      <c r="F125" s="6" t="s">
        <v>2</v>
      </c>
      <c r="G125" s="6" t="s">
        <v>2</v>
      </c>
      <c r="H125" s="6" t="s">
        <v>2</v>
      </c>
      <c r="I125" s="87">
        <v>28.1584</v>
      </c>
      <c r="J125" s="2">
        <v>205568.1</v>
      </c>
      <c r="K125" s="196"/>
      <c r="L125" s="28"/>
      <c r="M125" s="29"/>
      <c r="N125" s="29"/>
      <c r="O125" s="29"/>
    </row>
    <row r="126" spans="1:15" ht="25.5" customHeight="1" x14ac:dyDescent="0.25">
      <c r="A126" s="161" t="s">
        <v>259</v>
      </c>
      <c r="B126" s="205" t="s">
        <v>135</v>
      </c>
      <c r="C126" s="161" t="s">
        <v>29</v>
      </c>
      <c r="D126" s="94" t="s">
        <v>35</v>
      </c>
      <c r="E126" s="2" t="e">
        <f>H126+G126+#REF!</f>
        <v>#REF!</v>
      </c>
      <c r="F126" s="1">
        <v>1015.2</v>
      </c>
      <c r="G126" s="2">
        <v>6357.7763100000002</v>
      </c>
      <c r="H126" s="180">
        <f>G126/F126</f>
        <v>6.2625850177304967</v>
      </c>
      <c r="I126" s="6" t="s">
        <v>2</v>
      </c>
      <c r="J126" s="6" t="s">
        <v>2</v>
      </c>
      <c r="K126" s="6"/>
      <c r="L126" s="83"/>
      <c r="M126" s="29"/>
      <c r="N126" s="29"/>
      <c r="O126" s="29"/>
    </row>
    <row r="127" spans="1:15" ht="33" customHeight="1" x14ac:dyDescent="0.25">
      <c r="A127" s="163"/>
      <c r="B127" s="205"/>
      <c r="C127" s="163"/>
      <c r="D127" s="94" t="s">
        <v>277</v>
      </c>
      <c r="E127" s="2"/>
      <c r="F127" s="94">
        <v>32823.5</v>
      </c>
      <c r="G127" s="2">
        <v>205568.1</v>
      </c>
      <c r="H127" s="180">
        <f>G127/F127</f>
        <v>6.2628330312123941</v>
      </c>
      <c r="I127" s="6" t="s">
        <v>2</v>
      </c>
      <c r="J127" s="6" t="s">
        <v>2</v>
      </c>
      <c r="K127" s="6"/>
      <c r="L127" s="75"/>
      <c r="M127" s="29"/>
      <c r="N127" s="29"/>
      <c r="O127" s="29"/>
    </row>
    <row r="128" spans="1:15" ht="41.25" customHeight="1" x14ac:dyDescent="0.25">
      <c r="A128" s="99" t="s">
        <v>91</v>
      </c>
      <c r="B128" s="99" t="s">
        <v>158</v>
      </c>
      <c r="C128" s="118" t="s">
        <v>213</v>
      </c>
      <c r="D128" s="99"/>
      <c r="E128" s="99"/>
      <c r="F128" s="99"/>
      <c r="G128" s="99"/>
      <c r="H128" s="99"/>
      <c r="I128" s="118"/>
      <c r="J128" s="118"/>
      <c r="K128" s="118"/>
      <c r="L128" s="28"/>
      <c r="M128" s="29"/>
      <c r="N128" s="29"/>
      <c r="O128" s="29"/>
    </row>
    <row r="129" spans="1:15" ht="40.5" customHeight="1" x14ac:dyDescent="0.25">
      <c r="A129" s="119" t="s">
        <v>260</v>
      </c>
      <c r="B129" s="98" t="s">
        <v>131</v>
      </c>
      <c r="C129" s="6" t="s">
        <v>2</v>
      </c>
      <c r="D129" s="6" t="s">
        <v>2</v>
      </c>
      <c r="E129" s="6" t="s">
        <v>2</v>
      </c>
      <c r="F129" s="6" t="s">
        <v>2</v>
      </c>
      <c r="G129" s="6" t="s">
        <v>2</v>
      </c>
      <c r="H129" s="6" t="s">
        <v>2</v>
      </c>
      <c r="I129" s="87" t="s">
        <v>7</v>
      </c>
      <c r="J129" s="87" t="s">
        <v>7</v>
      </c>
      <c r="K129" s="186"/>
      <c r="L129" s="28"/>
      <c r="M129" s="29"/>
      <c r="N129" s="29"/>
      <c r="O129" s="29"/>
    </row>
    <row r="130" spans="1:15" ht="15.75" hidden="1" customHeight="1" x14ac:dyDescent="0.25">
      <c r="A130" s="121" t="s">
        <v>133</v>
      </c>
      <c r="B130" s="122"/>
      <c r="C130" s="6" t="s">
        <v>2</v>
      </c>
      <c r="D130" s="6" t="s">
        <v>7</v>
      </c>
      <c r="E130" s="2" t="s">
        <v>7</v>
      </c>
      <c r="F130" s="2" t="s">
        <v>7</v>
      </c>
      <c r="G130" s="2" t="s">
        <v>7</v>
      </c>
      <c r="H130" s="2" t="s">
        <v>7</v>
      </c>
      <c r="I130" s="6" t="s">
        <v>2</v>
      </c>
      <c r="J130" s="6" t="s">
        <v>2</v>
      </c>
      <c r="K130" s="6" t="s">
        <v>2</v>
      </c>
      <c r="L130" s="28"/>
      <c r="M130" s="29"/>
      <c r="N130" s="29"/>
      <c r="O130" s="29"/>
    </row>
    <row r="131" spans="1:15" ht="30.75" customHeight="1" x14ac:dyDescent="0.25">
      <c r="A131" s="134" t="s">
        <v>92</v>
      </c>
      <c r="B131" s="134" t="s">
        <v>155</v>
      </c>
      <c r="C131" s="134" t="s">
        <v>212</v>
      </c>
      <c r="D131" s="99" t="s">
        <v>35</v>
      </c>
      <c r="E131" s="99"/>
      <c r="F131" s="102">
        <f t="shared" ref="F131:H132" si="2">F137</f>
        <v>228.6</v>
      </c>
      <c r="G131" s="102">
        <f t="shared" si="2"/>
        <v>228.6</v>
      </c>
      <c r="H131" s="181">
        <f>G131/F131</f>
        <v>1</v>
      </c>
      <c r="I131" s="99"/>
      <c r="J131" s="99"/>
      <c r="K131" s="99"/>
      <c r="L131" s="28"/>
      <c r="M131" s="29"/>
      <c r="N131" s="29"/>
      <c r="O131" s="29"/>
    </row>
    <row r="132" spans="1:15" ht="30.75" customHeight="1" x14ac:dyDescent="0.25">
      <c r="A132" s="136"/>
      <c r="B132" s="136"/>
      <c r="C132" s="136"/>
      <c r="D132" s="99" t="s">
        <v>279</v>
      </c>
      <c r="E132" s="99"/>
      <c r="F132" s="102">
        <f t="shared" si="2"/>
        <v>7390.1</v>
      </c>
      <c r="G132" s="102">
        <f t="shared" si="2"/>
        <v>7390.1</v>
      </c>
      <c r="H132" s="181">
        <f>G132/F132</f>
        <v>1</v>
      </c>
      <c r="I132" s="99"/>
      <c r="J132" s="99"/>
      <c r="K132" s="99"/>
      <c r="L132" s="28"/>
      <c r="M132" s="29"/>
      <c r="N132" s="29"/>
      <c r="O132" s="29"/>
    </row>
    <row r="133" spans="1:15" ht="60.75" customHeight="1" x14ac:dyDescent="0.25">
      <c r="A133" s="119" t="s">
        <v>261</v>
      </c>
      <c r="B133" s="98" t="s">
        <v>137</v>
      </c>
      <c r="C133" s="6" t="s">
        <v>2</v>
      </c>
      <c r="D133" s="6" t="s">
        <v>2</v>
      </c>
      <c r="E133" s="6" t="s">
        <v>2</v>
      </c>
      <c r="F133" s="6" t="s">
        <v>2</v>
      </c>
      <c r="G133" s="6" t="s">
        <v>2</v>
      </c>
      <c r="H133" s="6" t="s">
        <v>2</v>
      </c>
      <c r="I133" s="195">
        <v>0.48199999999999998</v>
      </c>
      <c r="J133" s="196">
        <v>1.4530000000000001</v>
      </c>
      <c r="K133" s="196"/>
      <c r="L133" s="28"/>
      <c r="M133" s="29"/>
      <c r="N133" s="29"/>
      <c r="O133" s="29"/>
    </row>
    <row r="134" spans="1:15" ht="33" customHeight="1" x14ac:dyDescent="0.25">
      <c r="A134" s="119" t="s">
        <v>262</v>
      </c>
      <c r="B134" s="98" t="s">
        <v>138</v>
      </c>
      <c r="C134" s="6" t="s">
        <v>2</v>
      </c>
      <c r="D134" s="6" t="s">
        <v>2</v>
      </c>
      <c r="E134" s="6" t="s">
        <v>2</v>
      </c>
      <c r="F134" s="6" t="s">
        <v>2</v>
      </c>
      <c r="G134" s="6" t="s">
        <v>2</v>
      </c>
      <c r="H134" s="6" t="s">
        <v>2</v>
      </c>
      <c r="I134" s="195">
        <v>0.158</v>
      </c>
      <c r="J134" s="196">
        <v>0.16500000000000001</v>
      </c>
      <c r="K134" s="196"/>
      <c r="L134" s="28"/>
      <c r="M134" s="29"/>
      <c r="N134" s="29"/>
      <c r="O134" s="29"/>
    </row>
    <row r="135" spans="1:15" ht="55.5" customHeight="1" x14ac:dyDescent="0.25">
      <c r="A135" s="119" t="s">
        <v>263</v>
      </c>
      <c r="B135" s="98" t="s">
        <v>139</v>
      </c>
      <c r="C135" s="6" t="s">
        <v>2</v>
      </c>
      <c r="D135" s="6" t="s">
        <v>2</v>
      </c>
      <c r="E135" s="6" t="s">
        <v>2</v>
      </c>
      <c r="F135" s="6" t="s">
        <v>2</v>
      </c>
      <c r="G135" s="6" t="s">
        <v>2</v>
      </c>
      <c r="H135" s="6" t="s">
        <v>2</v>
      </c>
      <c r="I135" s="195">
        <v>1.248</v>
      </c>
      <c r="J135" s="196">
        <v>3.625</v>
      </c>
      <c r="K135" s="196"/>
      <c r="L135" s="28"/>
      <c r="M135" s="29"/>
      <c r="N135" s="29"/>
      <c r="O135" s="29"/>
    </row>
    <row r="136" spans="1:15" ht="34.5" customHeight="1" x14ac:dyDescent="0.25">
      <c r="A136" s="119" t="s">
        <v>264</v>
      </c>
      <c r="B136" s="98" t="s">
        <v>140</v>
      </c>
      <c r="C136" s="6" t="s">
        <v>2</v>
      </c>
      <c r="D136" s="6" t="s">
        <v>2</v>
      </c>
      <c r="E136" s="6" t="s">
        <v>2</v>
      </c>
      <c r="F136" s="6" t="s">
        <v>2</v>
      </c>
      <c r="G136" s="6" t="s">
        <v>2</v>
      </c>
      <c r="H136" s="6" t="s">
        <v>2</v>
      </c>
      <c r="I136" s="195">
        <v>6.63</v>
      </c>
      <c r="J136" s="196">
        <v>6.7409999999999997</v>
      </c>
      <c r="K136" s="196"/>
      <c r="L136" s="28"/>
      <c r="M136" s="29"/>
      <c r="N136" s="29"/>
      <c r="O136" s="29"/>
    </row>
    <row r="137" spans="1:15" ht="28.5" customHeight="1" x14ac:dyDescent="0.25">
      <c r="A137" s="175" t="s">
        <v>265</v>
      </c>
      <c r="B137" s="205" t="s">
        <v>144</v>
      </c>
      <c r="C137" s="202" t="s">
        <v>29</v>
      </c>
      <c r="D137" s="6" t="s">
        <v>35</v>
      </c>
      <c r="E137" s="6" t="e">
        <f>H137+G137+#REF!</f>
        <v>#REF!</v>
      </c>
      <c r="F137" s="1">
        <v>228.6</v>
      </c>
      <c r="G137" s="1">
        <v>228.6</v>
      </c>
      <c r="H137" s="180">
        <f>G137/F137</f>
        <v>1</v>
      </c>
      <c r="I137" s="6" t="s">
        <v>2</v>
      </c>
      <c r="J137" s="6" t="s">
        <v>2</v>
      </c>
      <c r="K137" s="6"/>
      <c r="L137" s="28"/>
      <c r="M137" s="29"/>
      <c r="N137" s="29"/>
      <c r="O137" s="29"/>
    </row>
    <row r="138" spans="1:15" ht="63.75" customHeight="1" x14ac:dyDescent="0.25">
      <c r="A138" s="175"/>
      <c r="B138" s="205"/>
      <c r="C138" s="202"/>
      <c r="D138" s="94" t="s">
        <v>36</v>
      </c>
      <c r="E138" s="2" t="e">
        <f>H138+G138+#REF!</f>
        <v>#REF!</v>
      </c>
      <c r="F138" s="1">
        <v>7390.1</v>
      </c>
      <c r="G138" s="1">
        <v>7390.1</v>
      </c>
      <c r="H138" s="180">
        <f>G138/F138</f>
        <v>1</v>
      </c>
      <c r="I138" s="6" t="s">
        <v>2</v>
      </c>
      <c r="J138" s="6" t="s">
        <v>2</v>
      </c>
      <c r="K138" s="6"/>
      <c r="L138" s="28"/>
      <c r="M138" s="29"/>
      <c r="N138" s="29"/>
      <c r="O138" s="29"/>
    </row>
    <row r="139" spans="1:15" ht="20.25" hidden="1" customHeight="1" x14ac:dyDescent="0.25">
      <c r="A139" s="164" t="s">
        <v>134</v>
      </c>
      <c r="B139" s="165"/>
      <c r="C139" s="161" t="s">
        <v>2</v>
      </c>
      <c r="D139" s="94"/>
      <c r="E139" s="2" t="e">
        <f>E140+E141</f>
        <v>#REF!</v>
      </c>
      <c r="F139" s="2">
        <f>F140+F141</f>
        <v>2</v>
      </c>
      <c r="G139" s="2">
        <f>G140+G141</f>
        <v>7618.7000000000007</v>
      </c>
      <c r="H139" s="2" t="e">
        <f>H140+H141</f>
        <v>#REF!</v>
      </c>
      <c r="I139" s="6" t="s">
        <v>2</v>
      </c>
      <c r="J139" s="6" t="s">
        <v>2</v>
      </c>
      <c r="K139" s="6" t="s">
        <v>2</v>
      </c>
      <c r="L139" s="28"/>
      <c r="M139" s="29"/>
      <c r="N139" s="29"/>
      <c r="O139" s="29"/>
    </row>
    <row r="140" spans="1:15" ht="15.75" hidden="1" customHeight="1" x14ac:dyDescent="0.25">
      <c r="A140" s="166"/>
      <c r="B140" s="167"/>
      <c r="C140" s="162"/>
      <c r="D140" s="94" t="s">
        <v>35</v>
      </c>
      <c r="E140" s="2" t="e">
        <f>F140+G140+H140</f>
        <v>#REF!</v>
      </c>
      <c r="F140" s="2">
        <f>H137</f>
        <v>1</v>
      </c>
      <c r="G140" s="2">
        <f t="shared" ref="G140:G141" si="3">G137</f>
        <v>228.6</v>
      </c>
      <c r="H140" s="2" t="e">
        <f>#REF!</f>
        <v>#REF!</v>
      </c>
      <c r="I140" s="6" t="s">
        <v>2</v>
      </c>
      <c r="J140" s="6" t="s">
        <v>2</v>
      </c>
      <c r="K140" s="6" t="s">
        <v>2</v>
      </c>
      <c r="L140" s="6"/>
      <c r="M140" s="29"/>
      <c r="N140" s="29"/>
      <c r="O140" s="29"/>
    </row>
    <row r="141" spans="1:15" ht="15.75" hidden="1" customHeight="1" x14ac:dyDescent="0.25">
      <c r="A141" s="168"/>
      <c r="B141" s="169"/>
      <c r="C141" s="163"/>
      <c r="D141" s="94" t="s">
        <v>36</v>
      </c>
      <c r="E141" s="2" t="e">
        <f>F141+G141+H141</f>
        <v>#REF!</v>
      </c>
      <c r="F141" s="2">
        <f>H138</f>
        <v>1</v>
      </c>
      <c r="G141" s="2">
        <f t="shared" si="3"/>
        <v>7390.1</v>
      </c>
      <c r="H141" s="2" t="e">
        <f>#REF!</f>
        <v>#REF!</v>
      </c>
      <c r="I141" s="6" t="s">
        <v>2</v>
      </c>
      <c r="J141" s="6" t="s">
        <v>2</v>
      </c>
      <c r="K141" s="6" t="s">
        <v>2</v>
      </c>
      <c r="L141" s="24"/>
      <c r="M141" s="29"/>
      <c r="N141" s="29"/>
      <c r="O141" s="29"/>
    </row>
    <row r="142" spans="1:15" hidden="1" x14ac:dyDescent="0.25">
      <c r="A142" s="137" t="s">
        <v>30</v>
      </c>
      <c r="B142" s="137"/>
      <c r="C142" s="134" t="s">
        <v>2</v>
      </c>
      <c r="D142" s="118"/>
      <c r="E142" s="34" t="e">
        <f>E143+E144</f>
        <v>#REF!</v>
      </c>
      <c r="F142" s="34" t="e">
        <f>F143+F144</f>
        <v>#REF!</v>
      </c>
      <c r="G142" s="34" t="e">
        <f>G143+G144</f>
        <v>#REF!</v>
      </c>
      <c r="H142" s="34" t="e">
        <f>H143+H144</f>
        <v>#REF!</v>
      </c>
      <c r="I142" s="57" t="s">
        <v>2</v>
      </c>
      <c r="J142" s="57" t="s">
        <v>2</v>
      </c>
      <c r="K142" s="57" t="s">
        <v>2</v>
      </c>
      <c r="L142" s="76"/>
      <c r="M142" s="48"/>
    </row>
    <row r="143" spans="1:15" hidden="1" x14ac:dyDescent="0.25">
      <c r="A143" s="137"/>
      <c r="B143" s="137"/>
      <c r="C143" s="135"/>
      <c r="D143" s="118" t="s">
        <v>35</v>
      </c>
      <c r="E143" s="34" t="e">
        <f>F143+G143+H143</f>
        <v>#REF!</v>
      </c>
      <c r="F143" s="34" t="e">
        <f>F140+#REF!+F119+F84+F75</f>
        <v>#REF!</v>
      </c>
      <c r="G143" s="34" t="e">
        <f>G140+#REF!+G119+G84+G75</f>
        <v>#REF!</v>
      </c>
      <c r="H143" s="34" t="e">
        <f>H140+#REF!+H119+H84+H75</f>
        <v>#REF!</v>
      </c>
      <c r="I143" s="57" t="s">
        <v>31</v>
      </c>
      <c r="J143" s="57" t="s">
        <v>31</v>
      </c>
      <c r="K143" s="57" t="s">
        <v>29</v>
      </c>
      <c r="L143" s="76"/>
      <c r="M143" s="48"/>
    </row>
    <row r="144" spans="1:15" hidden="1" x14ac:dyDescent="0.25">
      <c r="A144" s="137"/>
      <c r="B144" s="137"/>
      <c r="C144" s="135"/>
      <c r="D144" s="118" t="s">
        <v>36</v>
      </c>
      <c r="E144" s="34" t="e">
        <f>F144+G144+H144</f>
        <v>#REF!</v>
      </c>
      <c r="F144" s="34" t="e">
        <f>F141+#REF!+F120</f>
        <v>#REF!</v>
      </c>
      <c r="G144" s="34" t="e">
        <f>G141+#REF!+G120</f>
        <v>#REF!</v>
      </c>
      <c r="H144" s="34" t="e">
        <f>H141+#REF!+H120</f>
        <v>#REF!</v>
      </c>
      <c r="I144" s="57" t="s">
        <v>31</v>
      </c>
      <c r="J144" s="57" t="s">
        <v>31</v>
      </c>
      <c r="K144" s="57" t="s">
        <v>29</v>
      </c>
      <c r="L144" s="77"/>
      <c r="M144" s="49"/>
      <c r="N144" s="29"/>
      <c r="O144" s="29"/>
    </row>
    <row r="145" spans="1:13" ht="38.25" hidden="1" customHeight="1" x14ac:dyDescent="0.25">
      <c r="A145" s="137"/>
      <c r="B145" s="137"/>
      <c r="C145" s="136"/>
      <c r="D145" s="60" t="s">
        <v>142</v>
      </c>
      <c r="E145" s="34" t="e">
        <f>F145</f>
        <v>#REF!</v>
      </c>
      <c r="F145" s="34" t="e">
        <f>F76</f>
        <v>#REF!</v>
      </c>
      <c r="G145" s="34" t="e">
        <f>G76</f>
        <v>#REF!</v>
      </c>
      <c r="H145" s="34" t="e">
        <f>H76</f>
        <v>#REF!</v>
      </c>
      <c r="I145" s="57" t="s">
        <v>2</v>
      </c>
      <c r="J145" s="57" t="s">
        <v>2</v>
      </c>
      <c r="K145" s="57" t="s">
        <v>2</v>
      </c>
      <c r="L145" s="78"/>
      <c r="M145" s="49"/>
    </row>
    <row r="146" spans="1:13" ht="20.25" hidden="1" customHeight="1" x14ac:dyDescent="0.25">
      <c r="A146" s="113" t="s">
        <v>196</v>
      </c>
      <c r="B146" s="114"/>
      <c r="C146" s="114"/>
      <c r="D146" s="114"/>
      <c r="E146" s="114"/>
      <c r="F146" s="114"/>
      <c r="G146" s="114"/>
      <c r="H146" s="114"/>
      <c r="I146" s="114"/>
      <c r="J146" s="114"/>
      <c r="K146" s="115"/>
      <c r="L146" s="78"/>
      <c r="M146" s="50"/>
    </row>
    <row r="147" spans="1:13" ht="18.75" hidden="1" customHeight="1" x14ac:dyDescent="0.25">
      <c r="A147" s="113" t="s">
        <v>32</v>
      </c>
      <c r="B147" s="114"/>
      <c r="C147" s="114"/>
      <c r="D147" s="114"/>
      <c r="E147" s="114"/>
      <c r="F147" s="114"/>
      <c r="G147" s="114"/>
      <c r="H147" s="114"/>
      <c r="I147" s="114"/>
      <c r="J147" s="114"/>
      <c r="K147" s="115"/>
      <c r="L147" s="78"/>
      <c r="M147" s="50"/>
    </row>
    <row r="148" spans="1:13" ht="42" hidden="1" customHeight="1" x14ac:dyDescent="0.25">
      <c r="A148" s="138" t="s">
        <v>33</v>
      </c>
      <c r="B148" s="139"/>
      <c r="C148" s="94" t="s">
        <v>68</v>
      </c>
      <c r="D148" s="94" t="s">
        <v>35</v>
      </c>
      <c r="E148" s="2">
        <f>G148+F148+H148</f>
        <v>80298.100000000006</v>
      </c>
      <c r="F148" s="2">
        <v>36019</v>
      </c>
      <c r="G148" s="2">
        <v>24026</v>
      </c>
      <c r="H148" s="2">
        <v>20253.099999999999</v>
      </c>
      <c r="I148" s="3" t="s">
        <v>2</v>
      </c>
      <c r="J148" s="3" t="s">
        <v>2</v>
      </c>
      <c r="K148" s="3" t="s">
        <v>2</v>
      </c>
      <c r="L148" s="78"/>
      <c r="M148" s="50"/>
    </row>
    <row r="149" spans="1:13" ht="15" customHeight="1" x14ac:dyDescent="0.25">
      <c r="A149" s="140" t="s">
        <v>278</v>
      </c>
      <c r="B149" s="141"/>
      <c r="C149" s="141"/>
      <c r="D149" s="141"/>
      <c r="E149" s="141"/>
      <c r="F149" s="141"/>
      <c r="G149" s="141"/>
      <c r="H149" s="141"/>
      <c r="I149" s="141"/>
      <c r="J149" s="141"/>
      <c r="K149" s="142"/>
      <c r="L149" s="78"/>
      <c r="M149" s="50"/>
    </row>
    <row r="150" spans="1:13" ht="17.25" hidden="1" customHeight="1" x14ac:dyDescent="0.25">
      <c r="A150" s="113" t="s">
        <v>165</v>
      </c>
      <c r="B150" s="114"/>
      <c r="C150" s="114"/>
      <c r="D150" s="114"/>
      <c r="E150" s="114"/>
      <c r="F150" s="114"/>
      <c r="G150" s="114"/>
      <c r="H150" s="114"/>
      <c r="I150" s="114"/>
      <c r="J150" s="114"/>
      <c r="K150" s="115"/>
      <c r="L150" s="78"/>
      <c r="M150" s="50"/>
    </row>
    <row r="151" spans="1:13" ht="18" customHeight="1" x14ac:dyDescent="0.25">
      <c r="A151" s="99" t="s">
        <v>266</v>
      </c>
      <c r="B151" s="99" t="s">
        <v>187</v>
      </c>
      <c r="C151" s="118" t="s">
        <v>215</v>
      </c>
      <c r="D151" s="99"/>
      <c r="E151" s="99"/>
      <c r="F151" s="99">
        <v>0</v>
      </c>
      <c r="G151" s="102">
        <v>0</v>
      </c>
      <c r="H151" s="102">
        <v>0</v>
      </c>
      <c r="I151" s="99"/>
      <c r="J151" s="99"/>
      <c r="K151" s="99"/>
      <c r="L151" s="78"/>
      <c r="M151" s="50"/>
    </row>
    <row r="152" spans="1:13" ht="28.5" customHeight="1" x14ac:dyDescent="0.25">
      <c r="A152" s="88" t="s">
        <v>267</v>
      </c>
      <c r="B152" s="89" t="s">
        <v>183</v>
      </c>
      <c r="C152" s="61" t="s">
        <v>29</v>
      </c>
      <c r="D152" s="61" t="s">
        <v>7</v>
      </c>
      <c r="E152" s="61" t="s">
        <v>2</v>
      </c>
      <c r="F152" s="61" t="s">
        <v>2</v>
      </c>
      <c r="G152" s="61" t="s">
        <v>2</v>
      </c>
      <c r="H152" s="61" t="s">
        <v>2</v>
      </c>
      <c r="I152" s="61" t="s">
        <v>7</v>
      </c>
      <c r="J152" s="61">
        <v>5</v>
      </c>
      <c r="K152" s="61"/>
      <c r="L152" s="78"/>
      <c r="M152" s="50"/>
    </row>
    <row r="153" spans="1:13" ht="27.75" customHeight="1" x14ac:dyDescent="0.25">
      <c r="A153" s="88" t="s">
        <v>268</v>
      </c>
      <c r="B153" s="88" t="s">
        <v>168</v>
      </c>
      <c r="C153" s="94" t="s">
        <v>29</v>
      </c>
      <c r="D153" s="61" t="s">
        <v>35</v>
      </c>
      <c r="E153" s="62" t="e">
        <f>H153+G153+#REF!</f>
        <v>#VALUE!</v>
      </c>
      <c r="F153" s="1" t="s">
        <v>7</v>
      </c>
      <c r="G153" s="62" t="s">
        <v>7</v>
      </c>
      <c r="H153" s="62" t="s">
        <v>7</v>
      </c>
      <c r="I153" s="61" t="s">
        <v>29</v>
      </c>
      <c r="J153" s="61" t="s">
        <v>29</v>
      </c>
      <c r="K153" s="61"/>
      <c r="L153" s="78"/>
      <c r="M153" s="50"/>
    </row>
    <row r="154" spans="1:13" ht="30.75" customHeight="1" x14ac:dyDescent="0.25">
      <c r="A154" s="99" t="s">
        <v>269</v>
      </c>
      <c r="B154" s="99" t="s">
        <v>216</v>
      </c>
      <c r="C154" s="118" t="s">
        <v>215</v>
      </c>
      <c r="D154" s="99"/>
      <c r="E154" s="99"/>
      <c r="F154" s="102">
        <f>F158+F160</f>
        <v>2310.65</v>
      </c>
      <c r="G154" s="102">
        <f>G158+G160</f>
        <v>2324.2000000000003</v>
      </c>
      <c r="H154" s="179">
        <f>G154/F154</f>
        <v>1.0058641507800836</v>
      </c>
      <c r="I154" s="99"/>
      <c r="J154" s="99"/>
      <c r="K154" s="99"/>
      <c r="L154" s="78"/>
      <c r="M154" s="50"/>
    </row>
    <row r="155" spans="1:13" ht="30.75" customHeight="1" x14ac:dyDescent="0.25">
      <c r="A155" s="119" t="s">
        <v>270</v>
      </c>
      <c r="B155" s="98" t="s">
        <v>184</v>
      </c>
      <c r="C155" s="94" t="s">
        <v>2</v>
      </c>
      <c r="D155" s="94" t="s">
        <v>2</v>
      </c>
      <c r="E155" s="94" t="s">
        <v>2</v>
      </c>
      <c r="F155" s="94" t="s">
        <v>29</v>
      </c>
      <c r="G155" s="94" t="s">
        <v>29</v>
      </c>
      <c r="H155" s="94" t="s">
        <v>29</v>
      </c>
      <c r="I155" s="87">
        <v>3000</v>
      </c>
      <c r="J155" s="90">
        <v>3059</v>
      </c>
      <c r="K155" s="90"/>
      <c r="L155" s="78"/>
      <c r="M155" s="50"/>
    </row>
    <row r="156" spans="1:13" ht="29.25" customHeight="1" x14ac:dyDescent="0.25">
      <c r="A156" s="119" t="s">
        <v>271</v>
      </c>
      <c r="B156" s="98" t="s">
        <v>185</v>
      </c>
      <c r="C156" s="94" t="s">
        <v>2</v>
      </c>
      <c r="D156" s="94" t="s">
        <v>2</v>
      </c>
      <c r="E156" s="94" t="s">
        <v>2</v>
      </c>
      <c r="F156" s="94" t="s">
        <v>2</v>
      </c>
      <c r="G156" s="94" t="s">
        <v>2</v>
      </c>
      <c r="H156" s="94" t="s">
        <v>2</v>
      </c>
      <c r="I156" s="87">
        <v>20000</v>
      </c>
      <c r="J156" s="90">
        <v>24005</v>
      </c>
      <c r="K156" s="90"/>
      <c r="L156" s="78"/>
      <c r="M156" s="50"/>
    </row>
    <row r="157" spans="1:13" ht="27" customHeight="1" x14ac:dyDescent="0.25">
      <c r="A157" s="119" t="s">
        <v>272</v>
      </c>
      <c r="B157" s="98" t="s">
        <v>186</v>
      </c>
      <c r="C157" s="94" t="s">
        <v>2</v>
      </c>
      <c r="D157" s="94" t="s">
        <v>2</v>
      </c>
      <c r="E157" s="94" t="s">
        <v>2</v>
      </c>
      <c r="F157" s="94" t="s">
        <v>29</v>
      </c>
      <c r="G157" s="94" t="s">
        <v>29</v>
      </c>
      <c r="H157" s="94" t="s">
        <v>29</v>
      </c>
      <c r="I157" s="87">
        <v>3</v>
      </c>
      <c r="J157" s="91">
        <v>3</v>
      </c>
      <c r="K157" s="91"/>
      <c r="L157" s="78"/>
      <c r="M157" s="50"/>
    </row>
    <row r="158" spans="1:13" ht="29.25" customHeight="1" x14ac:dyDescent="0.25">
      <c r="A158" s="119" t="s">
        <v>273</v>
      </c>
      <c r="B158" s="98" t="s">
        <v>170</v>
      </c>
      <c r="C158" s="94" t="s">
        <v>2</v>
      </c>
      <c r="D158" s="94" t="s">
        <v>35</v>
      </c>
      <c r="E158" s="34" t="e">
        <f>H158+G158+#REF!</f>
        <v>#REF!</v>
      </c>
      <c r="F158" s="1">
        <v>1892.85</v>
      </c>
      <c r="G158" s="2">
        <v>1906.4</v>
      </c>
      <c r="H158" s="180">
        <f>G158/F158</f>
        <v>1.0071585175793116</v>
      </c>
      <c r="I158" s="94" t="s">
        <v>2</v>
      </c>
      <c r="J158" s="94" t="s">
        <v>2</v>
      </c>
      <c r="K158" s="94"/>
      <c r="M158" s="50"/>
    </row>
    <row r="159" spans="1:13" ht="27.75" customHeight="1" x14ac:dyDescent="0.25">
      <c r="A159" s="119" t="s">
        <v>274</v>
      </c>
      <c r="B159" s="98" t="s">
        <v>199</v>
      </c>
      <c r="C159" s="94" t="s">
        <v>2</v>
      </c>
      <c r="D159" s="94" t="s">
        <v>2</v>
      </c>
      <c r="E159" s="94" t="s">
        <v>2</v>
      </c>
      <c r="F159" s="94" t="s">
        <v>2</v>
      </c>
      <c r="G159" s="94" t="s">
        <v>2</v>
      </c>
      <c r="H159" s="94" t="s">
        <v>2</v>
      </c>
      <c r="I159" s="87">
        <v>2</v>
      </c>
      <c r="J159" s="94">
        <v>2</v>
      </c>
      <c r="K159" s="94"/>
      <c r="L159" s="78"/>
      <c r="M159" s="50"/>
    </row>
    <row r="160" spans="1:13" ht="31.5" customHeight="1" x14ac:dyDescent="0.25">
      <c r="A160" s="119" t="s">
        <v>275</v>
      </c>
      <c r="B160" s="98" t="s">
        <v>169</v>
      </c>
      <c r="C160" s="94" t="s">
        <v>2</v>
      </c>
      <c r="D160" s="94" t="s">
        <v>35</v>
      </c>
      <c r="E160" s="2" t="e">
        <f>H160+G160+#REF!</f>
        <v>#REF!</v>
      </c>
      <c r="F160" s="1">
        <v>417.8</v>
      </c>
      <c r="G160" s="2">
        <v>417.8</v>
      </c>
      <c r="H160" s="180">
        <f>G160/F160</f>
        <v>1</v>
      </c>
      <c r="I160" s="94" t="s">
        <v>29</v>
      </c>
      <c r="J160" s="94" t="s">
        <v>29</v>
      </c>
      <c r="K160" s="94"/>
      <c r="L160" s="78"/>
      <c r="M160" s="50"/>
    </row>
    <row r="161" spans="1:17" ht="15" hidden="1" customHeight="1" x14ac:dyDescent="0.25">
      <c r="A161" s="143" t="s">
        <v>171</v>
      </c>
      <c r="B161" s="144"/>
      <c r="C161" s="61"/>
      <c r="D161" s="61" t="s">
        <v>35</v>
      </c>
      <c r="E161" s="62" t="e">
        <f>E158+E160</f>
        <v>#REF!</v>
      </c>
      <c r="F161" s="62">
        <f>H158+H160</f>
        <v>2.0071585175793114</v>
      </c>
      <c r="G161" s="62">
        <f>G158+G160</f>
        <v>2324.2000000000003</v>
      </c>
      <c r="H161" s="62" t="e">
        <f>#REF!+#REF!</f>
        <v>#REF!</v>
      </c>
      <c r="I161" s="61" t="s">
        <v>2</v>
      </c>
      <c r="J161" s="61" t="s">
        <v>2</v>
      </c>
      <c r="K161" s="61" t="s">
        <v>2</v>
      </c>
      <c r="L161" s="77"/>
      <c r="M161" s="49"/>
    </row>
    <row r="162" spans="1:17" ht="15" hidden="1" customHeight="1" x14ac:dyDescent="0.25">
      <c r="A162" s="145" t="s">
        <v>172</v>
      </c>
      <c r="B162" s="146"/>
      <c r="C162" s="63"/>
      <c r="D162" s="64" t="s">
        <v>35</v>
      </c>
      <c r="E162" s="68" t="e">
        <f>E161+#REF!</f>
        <v>#REF!</v>
      </c>
      <c r="F162" s="68" t="e">
        <f>F161+#REF!</f>
        <v>#REF!</v>
      </c>
      <c r="G162" s="68" t="e">
        <f>G161+#REF!</f>
        <v>#REF!</v>
      </c>
      <c r="H162" s="68" t="e">
        <f>H161+#REF!</f>
        <v>#REF!</v>
      </c>
      <c r="I162" s="64" t="s">
        <v>2</v>
      </c>
      <c r="J162" s="64" t="s">
        <v>2</v>
      </c>
      <c r="K162" s="64" t="s">
        <v>2</v>
      </c>
      <c r="L162" s="77"/>
      <c r="M162" s="49"/>
    </row>
    <row r="163" spans="1:17" ht="15" hidden="1" customHeight="1" x14ac:dyDescent="0.25">
      <c r="A163" s="128" t="s">
        <v>34</v>
      </c>
      <c r="B163" s="129"/>
      <c r="C163" s="134" t="s">
        <v>2</v>
      </c>
      <c r="D163" s="116"/>
      <c r="E163" s="103" t="e">
        <f>F163+G163+H163</f>
        <v>#REF!</v>
      </c>
      <c r="F163" s="65" t="e">
        <f>F164+F165</f>
        <v>#REF!</v>
      </c>
      <c r="G163" s="65" t="e">
        <f>G164+G165</f>
        <v>#REF!</v>
      </c>
      <c r="H163" s="65" t="e">
        <f>H164+H165</f>
        <v>#REF!</v>
      </c>
      <c r="I163" s="66" t="s">
        <v>2</v>
      </c>
      <c r="J163" s="66" t="s">
        <v>2</v>
      </c>
      <c r="K163" s="66" t="s">
        <v>2</v>
      </c>
      <c r="L163" s="77"/>
      <c r="M163" s="49"/>
    </row>
    <row r="164" spans="1:17" hidden="1" x14ac:dyDescent="0.25">
      <c r="A164" s="130"/>
      <c r="B164" s="131"/>
      <c r="C164" s="135"/>
      <c r="D164" s="118" t="s">
        <v>35</v>
      </c>
      <c r="E164" s="67" t="e">
        <f>F164+G164+H164</f>
        <v>#REF!</v>
      </c>
      <c r="F164" s="67" t="e">
        <f>F162+F148+F143+#REF!</f>
        <v>#REF!</v>
      </c>
      <c r="G164" s="67" t="e">
        <f>G148+G143+#REF!+G162</f>
        <v>#REF!</v>
      </c>
      <c r="H164" s="67" t="e">
        <f>H148+H143+#REF!+H162</f>
        <v>#REF!</v>
      </c>
      <c r="I164" s="57" t="s">
        <v>2</v>
      </c>
      <c r="J164" s="57" t="s">
        <v>2</v>
      </c>
      <c r="K164" s="57" t="s">
        <v>2</v>
      </c>
      <c r="L164" s="77"/>
      <c r="M164" s="49"/>
    </row>
    <row r="165" spans="1:17" ht="30.75" hidden="1" customHeight="1" x14ac:dyDescent="0.25">
      <c r="A165" s="132"/>
      <c r="B165" s="133"/>
      <c r="C165" s="136"/>
      <c r="D165" s="118" t="s">
        <v>36</v>
      </c>
      <c r="E165" s="67" t="e">
        <f>F165+G165+H165</f>
        <v>#REF!</v>
      </c>
      <c r="F165" s="34" t="e">
        <f>F144</f>
        <v>#REF!</v>
      </c>
      <c r="G165" s="34" t="e">
        <f>G144</f>
        <v>#REF!</v>
      </c>
      <c r="H165" s="34" t="e">
        <f>H144</f>
        <v>#REF!</v>
      </c>
      <c r="I165" s="57" t="s">
        <v>31</v>
      </c>
      <c r="J165" s="57" t="s">
        <v>31</v>
      </c>
      <c r="K165" s="57" t="s">
        <v>29</v>
      </c>
      <c r="L165" s="79"/>
      <c r="M165" s="29"/>
    </row>
    <row r="166" spans="1:17" hidden="1" x14ac:dyDescent="0.25"/>
    <row r="167" spans="1:17" ht="12.75" hidden="1" customHeight="1" x14ac:dyDescent="0.25">
      <c r="A167" s="7"/>
      <c r="B167" s="8" t="s">
        <v>159</v>
      </c>
      <c r="C167" s="9"/>
      <c r="D167" s="9"/>
      <c r="E167" s="10"/>
      <c r="F167" s="10"/>
      <c r="G167" s="10"/>
      <c r="H167" s="10"/>
      <c r="I167" s="11"/>
      <c r="P167" s="4" t="e">
        <f>N177+N180+N187+N189</f>
        <v>#REF!</v>
      </c>
    </row>
    <row r="168" spans="1:17" hidden="1" x14ac:dyDescent="0.25">
      <c r="A168" s="104"/>
      <c r="B168" s="105" t="s">
        <v>41</v>
      </c>
      <c r="C168" s="105"/>
      <c r="D168" s="105" t="s">
        <v>42</v>
      </c>
      <c r="E168" s="104">
        <v>2014</v>
      </c>
      <c r="F168" s="104">
        <v>2015</v>
      </c>
      <c r="G168" s="104">
        <v>2016</v>
      </c>
      <c r="H168" s="104">
        <v>2017</v>
      </c>
      <c r="I168" s="104">
        <v>2018</v>
      </c>
      <c r="J168" s="104">
        <v>2019</v>
      </c>
      <c r="K168" s="104">
        <v>2020</v>
      </c>
      <c r="L168" s="80"/>
      <c r="M168" s="70">
        <v>2022</v>
      </c>
      <c r="N168" s="70">
        <v>2023</v>
      </c>
      <c r="O168" s="70">
        <v>2024</v>
      </c>
    </row>
    <row r="169" spans="1:17" hidden="1" x14ac:dyDescent="0.25">
      <c r="A169" s="123" t="s">
        <v>41</v>
      </c>
      <c r="B169" s="119" t="s">
        <v>43</v>
      </c>
      <c r="C169" s="56"/>
      <c r="D169" s="13" t="e">
        <f t="shared" ref="D169:D189" si="4">E169+F169+G169+H169+I169+J169+K169+L169+M169+N169+O169</f>
        <v>#REF!</v>
      </c>
      <c r="E169" s="1">
        <v>320529.29431000003</v>
      </c>
      <c r="F169" s="1">
        <v>456832.11599999998</v>
      </c>
      <c r="G169" s="1">
        <v>502689</v>
      </c>
      <c r="H169" s="1">
        <v>575046.40000000002</v>
      </c>
      <c r="I169" s="1">
        <v>575497.5</v>
      </c>
      <c r="J169" s="14">
        <v>865615</v>
      </c>
      <c r="K169" s="14" t="e">
        <f>K170+K171+K172+K173+K174+K175+K176</f>
        <v>#REF!</v>
      </c>
      <c r="L169" s="81"/>
      <c r="M169" s="14" t="e">
        <f>M170+M171+M172+M173+M174+M175+M176</f>
        <v>#REF!</v>
      </c>
      <c r="N169" s="14" t="e">
        <f>N170+N171+N172+N173+N174+N175+N176</f>
        <v>#REF!</v>
      </c>
      <c r="O169" s="14" t="e">
        <f>O170+O171+O172+O173+O174+O175+O176</f>
        <v>#REF!</v>
      </c>
    </row>
    <row r="170" spans="1:17" hidden="1" x14ac:dyDescent="0.25">
      <c r="A170" s="124"/>
      <c r="B170" s="119" t="s">
        <v>44</v>
      </c>
      <c r="C170" s="56"/>
      <c r="D170" s="13" t="e">
        <f t="shared" si="4"/>
        <v>#REF!</v>
      </c>
      <c r="E170" s="1">
        <v>221197.49431000001</v>
      </c>
      <c r="F170" s="1">
        <v>305889.21600000001</v>
      </c>
      <c r="G170" s="1">
        <v>165099.5</v>
      </c>
      <c r="H170" s="1">
        <v>318303.40000000002</v>
      </c>
      <c r="I170" s="1">
        <v>373004.79999999999</v>
      </c>
      <c r="J170" s="1">
        <v>545504.1</v>
      </c>
      <c r="K170" s="1" t="e">
        <f>F165</f>
        <v>#REF!</v>
      </c>
      <c r="L170" s="2"/>
      <c r="M170" s="1" t="e">
        <f>H165</f>
        <v>#REF!</v>
      </c>
      <c r="N170" s="1">
        <v>0</v>
      </c>
      <c r="O170" s="1">
        <v>0</v>
      </c>
      <c r="P170" s="53" t="e">
        <f>D177+D180+D187+D188</f>
        <v>#REF!</v>
      </c>
    </row>
    <row r="171" spans="1:17" hidden="1" x14ac:dyDescent="0.25">
      <c r="A171" s="124"/>
      <c r="B171" s="119" t="s">
        <v>45</v>
      </c>
      <c r="C171" s="56"/>
      <c r="D171" s="13" t="e">
        <f t="shared" si="4"/>
        <v>#REF!</v>
      </c>
      <c r="E171" s="1">
        <v>99331.8</v>
      </c>
      <c r="F171" s="1">
        <v>102129.2</v>
      </c>
      <c r="G171" s="1">
        <v>203805.8</v>
      </c>
      <c r="H171" s="1">
        <v>206673.00000000003</v>
      </c>
      <c r="I171" s="1">
        <v>202422.7</v>
      </c>
      <c r="J171" s="38">
        <v>202611.7</v>
      </c>
      <c r="K171" s="1" t="e">
        <f>K178+K182+K187+K188</f>
        <v>#REF!</v>
      </c>
      <c r="L171" s="2"/>
      <c r="M171" s="1" t="e">
        <f>M178+M182+M187+M188</f>
        <v>#REF!</v>
      </c>
      <c r="N171" s="35" t="e">
        <f>M171</f>
        <v>#REF!</v>
      </c>
      <c r="O171" s="35" t="e">
        <f>M171</f>
        <v>#REF!</v>
      </c>
    </row>
    <row r="172" spans="1:17" hidden="1" x14ac:dyDescent="0.25">
      <c r="A172" s="124"/>
      <c r="B172" s="119" t="s">
        <v>46</v>
      </c>
      <c r="C172" s="56"/>
      <c r="D172" s="13">
        <f t="shared" si="4"/>
        <v>142.5</v>
      </c>
      <c r="E172" s="1">
        <v>0</v>
      </c>
      <c r="F172" s="1">
        <v>0</v>
      </c>
      <c r="G172" s="1">
        <v>2.5</v>
      </c>
      <c r="H172" s="1">
        <v>70</v>
      </c>
      <c r="I172" s="1">
        <v>70</v>
      </c>
      <c r="J172" s="14">
        <v>0</v>
      </c>
      <c r="K172" s="14">
        <v>0</v>
      </c>
      <c r="L172" s="81"/>
      <c r="M172" s="35">
        <v>0</v>
      </c>
      <c r="N172" s="35">
        <v>0</v>
      </c>
      <c r="O172" s="35">
        <v>0</v>
      </c>
      <c r="Q172" s="53" t="e">
        <f>D177+D180+D187+D188+D176</f>
        <v>#REF!</v>
      </c>
    </row>
    <row r="173" spans="1:17" hidden="1" x14ac:dyDescent="0.25">
      <c r="A173" s="124"/>
      <c r="B173" s="119" t="s">
        <v>47</v>
      </c>
      <c r="C173" s="56"/>
      <c r="D173" s="13">
        <f t="shared" si="4"/>
        <v>226101.3</v>
      </c>
      <c r="E173" s="1">
        <v>0</v>
      </c>
      <c r="F173" s="1">
        <v>0</v>
      </c>
      <c r="G173" s="1">
        <v>108602.1</v>
      </c>
      <c r="H173" s="1">
        <v>0</v>
      </c>
      <c r="I173" s="1">
        <v>0</v>
      </c>
      <c r="J173" s="14">
        <v>117499.2</v>
      </c>
      <c r="K173" s="14">
        <v>0</v>
      </c>
      <c r="L173" s="81"/>
      <c r="M173" s="35">
        <v>0</v>
      </c>
      <c r="N173" s="35">
        <v>0</v>
      </c>
      <c r="O173" s="35">
        <v>0</v>
      </c>
    </row>
    <row r="174" spans="1:17" s="21" customFormat="1" hidden="1" x14ac:dyDescent="0.25">
      <c r="A174" s="124"/>
      <c r="B174" s="119" t="s">
        <v>48</v>
      </c>
      <c r="C174" s="56"/>
      <c r="D174" s="13">
        <f t="shared" si="4"/>
        <v>45294.7</v>
      </c>
      <c r="E174" s="1">
        <v>0</v>
      </c>
      <c r="F174" s="1">
        <v>20115.599999999999</v>
      </c>
      <c r="G174" s="1">
        <v>25179.1</v>
      </c>
      <c r="H174" s="1">
        <v>0</v>
      </c>
      <c r="I174" s="1">
        <v>0</v>
      </c>
      <c r="J174" s="14">
        <v>0</v>
      </c>
      <c r="K174" s="14">
        <v>0</v>
      </c>
      <c r="L174" s="81"/>
      <c r="M174" s="35">
        <v>0</v>
      </c>
      <c r="N174" s="35">
        <v>0</v>
      </c>
      <c r="O174" s="35">
        <v>0</v>
      </c>
    </row>
    <row r="175" spans="1:17" ht="18" hidden="1" customHeight="1" x14ac:dyDescent="0.25">
      <c r="A175" s="125"/>
      <c r="B175" s="119" t="s">
        <v>49</v>
      </c>
      <c r="C175" s="56"/>
      <c r="D175" s="13">
        <f t="shared" si="4"/>
        <v>78698.100000000006</v>
      </c>
      <c r="E175" s="1">
        <v>0</v>
      </c>
      <c r="F175" s="1">
        <v>28698.1</v>
      </c>
      <c r="G175" s="1">
        <v>0</v>
      </c>
      <c r="H175" s="1">
        <v>50000</v>
      </c>
      <c r="I175" s="1">
        <v>0</v>
      </c>
      <c r="J175" s="14">
        <v>0</v>
      </c>
      <c r="K175" s="14">
        <v>0</v>
      </c>
      <c r="L175" s="81"/>
      <c r="M175" s="35">
        <v>0</v>
      </c>
      <c r="N175" s="35">
        <v>0</v>
      </c>
      <c r="O175" s="35">
        <v>0</v>
      </c>
    </row>
    <row r="176" spans="1:17" ht="25.5" hidden="1" x14ac:dyDescent="0.25">
      <c r="A176" s="56"/>
      <c r="B176" s="119" t="s">
        <v>50</v>
      </c>
      <c r="C176" s="56"/>
      <c r="D176" s="13">
        <f t="shared" si="4"/>
        <v>3237.9000000000005</v>
      </c>
      <c r="E176" s="1">
        <v>0</v>
      </c>
      <c r="F176" s="1">
        <v>1699</v>
      </c>
      <c r="G176" s="1">
        <v>699.4</v>
      </c>
      <c r="H176" s="1">
        <v>697.7</v>
      </c>
      <c r="I176" s="1">
        <v>141.80000000000001</v>
      </c>
      <c r="J176" s="14">
        <v>0</v>
      </c>
      <c r="K176" s="14">
        <v>0</v>
      </c>
      <c r="L176" s="81"/>
      <c r="M176" s="35">
        <f>L176*3</f>
        <v>0</v>
      </c>
      <c r="N176" s="36">
        <v>0</v>
      </c>
      <c r="O176" s="36">
        <v>0</v>
      </c>
    </row>
    <row r="177" spans="1:16" hidden="1" x14ac:dyDescent="0.25">
      <c r="A177" s="123"/>
      <c r="B177" s="119" t="s">
        <v>51</v>
      </c>
      <c r="C177" s="56"/>
      <c r="D177" s="13" t="e">
        <f t="shared" si="4"/>
        <v>#REF!</v>
      </c>
      <c r="E177" s="1">
        <v>3175</v>
      </c>
      <c r="F177" s="1">
        <v>7721.6</v>
      </c>
      <c r="G177" s="1">
        <v>35339.800000000003</v>
      </c>
      <c r="H177" s="1">
        <v>1058.6000000000001</v>
      </c>
      <c r="I177" s="1">
        <v>2855.2</v>
      </c>
      <c r="J177" s="14">
        <v>3262.5</v>
      </c>
      <c r="K177" s="14" t="e">
        <f>K178+K179</f>
        <v>#REF!</v>
      </c>
      <c r="L177" s="81"/>
      <c r="M177" s="35" t="e">
        <f>M178+M179</f>
        <v>#REF!</v>
      </c>
      <c r="N177" s="36" t="e">
        <f>M177</f>
        <v>#REF!</v>
      </c>
      <c r="O177" s="36" t="e">
        <f>M177</f>
        <v>#REF!</v>
      </c>
      <c r="P177" s="39" t="e">
        <f>N180+N177</f>
        <v>#REF!</v>
      </c>
    </row>
    <row r="178" spans="1:16" hidden="1" x14ac:dyDescent="0.25">
      <c r="A178" s="125"/>
      <c r="B178" s="119" t="s">
        <v>45</v>
      </c>
      <c r="C178" s="56"/>
      <c r="D178" s="13" t="e">
        <f t="shared" si="4"/>
        <v>#REF!</v>
      </c>
      <c r="E178" s="1">
        <v>3175</v>
      </c>
      <c r="F178" s="1">
        <v>7721.6</v>
      </c>
      <c r="G178" s="1">
        <v>35337.300000000003</v>
      </c>
      <c r="H178" s="1">
        <v>1058.6000000000001</v>
      </c>
      <c r="I178" s="1">
        <v>2855.2</v>
      </c>
      <c r="J178" s="14">
        <v>3262.5</v>
      </c>
      <c r="K178" s="14" t="e">
        <f>#REF!</f>
        <v>#REF!</v>
      </c>
      <c r="L178" s="81"/>
      <c r="M178" s="14" t="e">
        <f>#REF!</f>
        <v>#REF!</v>
      </c>
      <c r="N178" s="35" t="e">
        <f>M178</f>
        <v>#REF!</v>
      </c>
      <c r="O178" s="35" t="e">
        <f>N178</f>
        <v>#REF!</v>
      </c>
    </row>
    <row r="179" spans="1:16" hidden="1" x14ac:dyDescent="0.25">
      <c r="A179" s="56"/>
      <c r="B179" s="119" t="s">
        <v>46</v>
      </c>
      <c r="C179" s="56"/>
      <c r="D179" s="13">
        <f t="shared" si="4"/>
        <v>2.5</v>
      </c>
      <c r="E179" s="1">
        <v>0</v>
      </c>
      <c r="F179" s="1">
        <v>0</v>
      </c>
      <c r="G179" s="1">
        <v>0</v>
      </c>
      <c r="H179" s="1">
        <v>2.5</v>
      </c>
      <c r="I179" s="1">
        <v>0</v>
      </c>
      <c r="J179" s="14">
        <v>0</v>
      </c>
      <c r="K179" s="14">
        <v>0</v>
      </c>
      <c r="L179" s="81"/>
      <c r="M179" s="14">
        <v>0</v>
      </c>
      <c r="N179" s="14">
        <v>0</v>
      </c>
      <c r="O179" s="14">
        <v>0</v>
      </c>
    </row>
    <row r="180" spans="1:16" ht="25.5" hidden="1" x14ac:dyDescent="0.25">
      <c r="A180" s="123"/>
      <c r="B180" s="119" t="s">
        <v>52</v>
      </c>
      <c r="C180" s="56"/>
      <c r="D180" s="13" t="e">
        <f t="shared" si="4"/>
        <v>#REF!</v>
      </c>
      <c r="E180" s="1">
        <v>282097.49430999998</v>
      </c>
      <c r="F180" s="1">
        <v>409679.31599999999</v>
      </c>
      <c r="G180" s="1">
        <v>415637.4</v>
      </c>
      <c r="H180" s="1">
        <v>519114.60000000003</v>
      </c>
      <c r="I180" s="1">
        <v>528676.1</v>
      </c>
      <c r="J180" s="14">
        <v>825805</v>
      </c>
      <c r="K180" s="14" t="e">
        <f>K181+K182+K183+K184+K185+K186</f>
        <v>#REF!</v>
      </c>
      <c r="L180" s="81"/>
      <c r="M180" s="37" t="e">
        <f>M182+M183+M181+M184+M185+M186</f>
        <v>#REF!</v>
      </c>
      <c r="N180" s="37" t="e">
        <f>N181+N182+N183+N184+N185+N186</f>
        <v>#REF!</v>
      </c>
      <c r="O180" s="37" t="e">
        <f>O181+O182+O183+O184+O185+O186</f>
        <v>#REF!</v>
      </c>
    </row>
    <row r="181" spans="1:16" hidden="1" x14ac:dyDescent="0.25">
      <c r="A181" s="124"/>
      <c r="B181" s="119" t="s">
        <v>44</v>
      </c>
      <c r="C181" s="56"/>
      <c r="D181" s="13" t="e">
        <f t="shared" si="4"/>
        <v>#REF!</v>
      </c>
      <c r="E181" s="1">
        <v>221197.49431000001</v>
      </c>
      <c r="F181" s="1">
        <v>305889.21600000001</v>
      </c>
      <c r="G181" s="1">
        <v>165099.5</v>
      </c>
      <c r="H181" s="1">
        <v>318303.40000000002</v>
      </c>
      <c r="I181" s="1">
        <v>373004.79999999999</v>
      </c>
      <c r="J181" s="14">
        <v>545504.1</v>
      </c>
      <c r="K181" s="14" t="e">
        <f>F144</f>
        <v>#REF!</v>
      </c>
      <c r="L181" s="81"/>
      <c r="M181" s="14" t="e">
        <f>H144</f>
        <v>#REF!</v>
      </c>
      <c r="N181" s="36">
        <v>0</v>
      </c>
      <c r="O181" s="36">
        <v>0</v>
      </c>
    </row>
    <row r="182" spans="1:16" hidden="1" x14ac:dyDescent="0.25">
      <c r="A182" s="124"/>
      <c r="B182" s="119" t="s">
        <v>45</v>
      </c>
      <c r="C182" s="56"/>
      <c r="D182" s="13" t="e">
        <f t="shared" si="4"/>
        <v>#REF!</v>
      </c>
      <c r="E182" s="1">
        <v>60900</v>
      </c>
      <c r="F182" s="1">
        <v>54976.4</v>
      </c>
      <c r="G182" s="1">
        <v>116756.7</v>
      </c>
      <c r="H182" s="1">
        <v>150741.20000000001</v>
      </c>
      <c r="I182" s="1">
        <v>155601.29999999999</v>
      </c>
      <c r="J182" s="14">
        <v>162801.70000000001</v>
      </c>
      <c r="K182" s="14" t="e">
        <f>F143</f>
        <v>#REF!</v>
      </c>
      <c r="L182" s="81"/>
      <c r="M182" s="14" t="e">
        <f>H143</f>
        <v>#REF!</v>
      </c>
      <c r="N182" s="37" t="e">
        <f>M182</f>
        <v>#REF!</v>
      </c>
      <c r="O182" s="37" t="e">
        <f>M182</f>
        <v>#REF!</v>
      </c>
    </row>
    <row r="183" spans="1:16" hidden="1" x14ac:dyDescent="0.25">
      <c r="A183" s="124"/>
      <c r="B183" s="119" t="s">
        <v>38</v>
      </c>
      <c r="C183" s="56"/>
      <c r="D183" s="13">
        <f t="shared" si="4"/>
        <v>140</v>
      </c>
      <c r="E183" s="1">
        <v>0</v>
      </c>
      <c r="F183" s="1">
        <v>0</v>
      </c>
      <c r="G183" s="1">
        <v>0</v>
      </c>
      <c r="H183" s="1">
        <v>70</v>
      </c>
      <c r="I183" s="1">
        <v>70</v>
      </c>
      <c r="J183" s="22">
        <v>0</v>
      </c>
      <c r="K183" s="22">
        <v>0</v>
      </c>
      <c r="L183" s="82"/>
      <c r="M183" s="36">
        <v>0</v>
      </c>
      <c r="N183" s="36">
        <v>0</v>
      </c>
      <c r="O183" s="36">
        <v>0</v>
      </c>
    </row>
    <row r="184" spans="1:16" hidden="1" x14ac:dyDescent="0.25">
      <c r="A184" s="124"/>
      <c r="B184" s="119" t="s">
        <v>47</v>
      </c>
      <c r="C184" s="56"/>
      <c r="D184" s="13">
        <f t="shared" si="4"/>
        <v>226101.3</v>
      </c>
      <c r="E184" s="1">
        <v>0</v>
      </c>
      <c r="F184" s="1">
        <v>0</v>
      </c>
      <c r="G184" s="1">
        <v>108602.1</v>
      </c>
      <c r="H184" s="1">
        <v>0</v>
      </c>
      <c r="I184" s="1">
        <v>0</v>
      </c>
      <c r="J184" s="14">
        <v>117499.2</v>
      </c>
      <c r="K184" s="14">
        <v>0</v>
      </c>
      <c r="L184" s="81"/>
      <c r="M184" s="36">
        <v>0</v>
      </c>
      <c r="N184" s="36">
        <v>0</v>
      </c>
      <c r="O184" s="36">
        <v>0</v>
      </c>
    </row>
    <row r="185" spans="1:16" hidden="1" x14ac:dyDescent="0.25">
      <c r="A185" s="124"/>
      <c r="B185" s="119" t="s">
        <v>48</v>
      </c>
      <c r="C185" s="56"/>
      <c r="D185" s="13">
        <f t="shared" si="4"/>
        <v>45294.7</v>
      </c>
      <c r="E185" s="1">
        <v>0</v>
      </c>
      <c r="F185" s="1">
        <v>20115.599999999999</v>
      </c>
      <c r="G185" s="1">
        <v>25179.1</v>
      </c>
      <c r="H185" s="1">
        <v>0</v>
      </c>
      <c r="I185" s="1">
        <v>0</v>
      </c>
      <c r="J185" s="14">
        <v>0</v>
      </c>
      <c r="K185" s="14">
        <v>0</v>
      </c>
      <c r="L185" s="81"/>
      <c r="M185" s="36">
        <v>0</v>
      </c>
      <c r="N185" s="36">
        <v>0</v>
      </c>
      <c r="O185" s="36">
        <v>0</v>
      </c>
    </row>
    <row r="186" spans="1:16" hidden="1" x14ac:dyDescent="0.25">
      <c r="A186" s="125"/>
      <c r="B186" s="119" t="s">
        <v>49</v>
      </c>
      <c r="C186" s="56"/>
      <c r="D186" s="13">
        <f t="shared" si="4"/>
        <v>78698.100000000006</v>
      </c>
      <c r="E186" s="1">
        <v>0</v>
      </c>
      <c r="F186" s="1">
        <v>28698.1</v>
      </c>
      <c r="G186" s="1">
        <v>0</v>
      </c>
      <c r="H186" s="1">
        <v>50000</v>
      </c>
      <c r="I186" s="1">
        <v>0</v>
      </c>
      <c r="J186" s="14">
        <v>0</v>
      </c>
      <c r="K186" s="14">
        <v>0</v>
      </c>
      <c r="L186" s="81"/>
      <c r="M186" s="36">
        <v>0</v>
      </c>
      <c r="N186" s="36">
        <v>0</v>
      </c>
      <c r="O186" s="36">
        <v>0</v>
      </c>
    </row>
    <row r="187" spans="1:16" hidden="1" x14ac:dyDescent="0.25">
      <c r="A187" s="56"/>
      <c r="B187" s="119" t="s">
        <v>53</v>
      </c>
      <c r="C187" s="56"/>
      <c r="D187" s="13">
        <f t="shared" si="4"/>
        <v>355327.09999999992</v>
      </c>
      <c r="E187" s="1">
        <v>35256.800000000003</v>
      </c>
      <c r="F187" s="1">
        <v>37732.199999999997</v>
      </c>
      <c r="G187" s="1">
        <v>51012.4</v>
      </c>
      <c r="H187" s="1">
        <v>54175.5</v>
      </c>
      <c r="I187" s="1">
        <v>43824.400000000009</v>
      </c>
      <c r="J187" s="14">
        <v>36547.500000000007</v>
      </c>
      <c r="K187" s="14">
        <f>F148</f>
        <v>36019</v>
      </c>
      <c r="L187" s="81"/>
      <c r="M187" s="14">
        <f>H148</f>
        <v>20253.099999999999</v>
      </c>
      <c r="N187" s="35">
        <f>M187</f>
        <v>20253.099999999999</v>
      </c>
      <c r="O187" s="35">
        <f>N187</f>
        <v>20253.099999999999</v>
      </c>
    </row>
    <row r="188" spans="1:16" hidden="1" x14ac:dyDescent="0.25">
      <c r="A188" s="56"/>
      <c r="B188" s="119" t="s">
        <v>174</v>
      </c>
      <c r="C188" s="56"/>
      <c r="D188" s="13" t="e">
        <f t="shared" si="4"/>
        <v>#REF!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4">
        <v>0</v>
      </c>
      <c r="K188" s="14" t="e">
        <f>K189</f>
        <v>#REF!</v>
      </c>
      <c r="L188" s="81"/>
      <c r="M188" s="14" t="e">
        <f>M189</f>
        <v>#REF!</v>
      </c>
      <c r="N188" s="14" t="e">
        <f>N189</f>
        <v>#REF!</v>
      </c>
      <c r="O188" s="14" t="e">
        <f>O189</f>
        <v>#REF!</v>
      </c>
    </row>
    <row r="189" spans="1:16" hidden="1" x14ac:dyDescent="0.25">
      <c r="A189" s="56"/>
      <c r="B189" s="119" t="s">
        <v>45</v>
      </c>
      <c r="C189" s="56"/>
      <c r="D189" s="13" t="e">
        <f t="shared" si="4"/>
        <v>#REF!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4">
        <v>0</v>
      </c>
      <c r="K189" s="14" t="e">
        <f>F162</f>
        <v>#REF!</v>
      </c>
      <c r="L189" s="81"/>
      <c r="M189" s="14" t="e">
        <f>H162</f>
        <v>#REF!</v>
      </c>
      <c r="N189" s="35" t="e">
        <f>M189</f>
        <v>#REF!</v>
      </c>
      <c r="O189" s="35" t="e">
        <f>M189</f>
        <v>#REF!</v>
      </c>
    </row>
    <row r="190" spans="1:16" ht="15" hidden="1" customHeight="1" x14ac:dyDescent="0.25">
      <c r="A190" s="7"/>
      <c r="B190" s="15" t="s">
        <v>160</v>
      </c>
      <c r="C190" s="9"/>
      <c r="D190" s="9"/>
      <c r="E190" s="10"/>
      <c r="F190" s="10"/>
      <c r="G190" s="10"/>
      <c r="H190" s="10"/>
      <c r="I190" s="11"/>
      <c r="L190" s="52"/>
      <c r="M190" s="33"/>
    </row>
    <row r="191" spans="1:16" hidden="1" x14ac:dyDescent="0.25">
      <c r="A191" s="104"/>
      <c r="B191" s="105" t="s">
        <v>41</v>
      </c>
      <c r="C191" s="105"/>
      <c r="D191" s="105" t="s">
        <v>42</v>
      </c>
      <c r="E191" s="104">
        <v>2014</v>
      </c>
      <c r="F191" s="104">
        <v>2015</v>
      </c>
      <c r="G191" s="104">
        <v>2016</v>
      </c>
      <c r="H191" s="104">
        <v>2017</v>
      </c>
      <c r="I191" s="104">
        <v>2018</v>
      </c>
      <c r="J191" s="104">
        <v>2019</v>
      </c>
      <c r="K191" s="104">
        <v>2020</v>
      </c>
      <c r="L191" s="80"/>
      <c r="M191" s="70">
        <v>2022</v>
      </c>
      <c r="N191" s="70">
        <v>2023</v>
      </c>
      <c r="O191" s="70">
        <v>2024</v>
      </c>
    </row>
    <row r="192" spans="1:16" hidden="1" x14ac:dyDescent="0.25">
      <c r="A192" s="123" t="s">
        <v>41</v>
      </c>
      <c r="B192" s="119" t="s">
        <v>43</v>
      </c>
      <c r="C192" s="56"/>
      <c r="D192" s="13">
        <v>4547781.1103099994</v>
      </c>
      <c r="E192" s="1">
        <v>320529.29431000003</v>
      </c>
      <c r="F192" s="1">
        <v>456832.11599999998</v>
      </c>
      <c r="G192" s="1">
        <v>502689</v>
      </c>
      <c r="H192" s="1">
        <v>575046.40000000002</v>
      </c>
      <c r="I192" s="1">
        <v>575497.5</v>
      </c>
      <c r="J192" s="14">
        <v>865615</v>
      </c>
      <c r="K192" s="14">
        <v>568623.69999999995</v>
      </c>
      <c r="L192" s="81"/>
      <c r="M192" s="35">
        <v>228727.9</v>
      </c>
      <c r="N192" s="35">
        <v>109914.3</v>
      </c>
      <c r="O192" s="35">
        <v>109914.3</v>
      </c>
      <c r="P192" s="39">
        <f>O203+O200+O210</f>
        <v>107875.1</v>
      </c>
    </row>
    <row r="193" spans="1:15" hidden="1" x14ac:dyDescent="0.25">
      <c r="A193" s="124"/>
      <c r="B193" s="119" t="s">
        <v>44</v>
      </c>
      <c r="C193" s="56"/>
      <c r="D193" s="13">
        <v>2456676.7103099995</v>
      </c>
      <c r="E193" s="1">
        <v>221197.49431000001</v>
      </c>
      <c r="F193" s="1">
        <v>305889.21600000001</v>
      </c>
      <c r="G193" s="1">
        <v>165099.5</v>
      </c>
      <c r="H193" s="1">
        <v>318303.40000000002</v>
      </c>
      <c r="I193" s="1">
        <v>373004.79999999999</v>
      </c>
      <c r="J193" s="1">
        <v>545504.1</v>
      </c>
      <c r="K193" s="1">
        <v>344560.8</v>
      </c>
      <c r="L193" s="2"/>
      <c r="M193" s="35">
        <v>118813.59999999999</v>
      </c>
      <c r="N193" s="36">
        <v>0</v>
      </c>
      <c r="O193" s="36">
        <v>0</v>
      </c>
    </row>
    <row r="194" spans="1:15" hidden="1" x14ac:dyDescent="0.25">
      <c r="A194" s="124"/>
      <c r="B194" s="119" t="s">
        <v>45</v>
      </c>
      <c r="C194" s="56"/>
      <c r="D194" s="13">
        <v>1740867.8000000003</v>
      </c>
      <c r="E194" s="1">
        <v>99331.8</v>
      </c>
      <c r="F194" s="1">
        <v>102129.2</v>
      </c>
      <c r="G194" s="1">
        <v>203805.8</v>
      </c>
      <c r="H194" s="1">
        <v>206673.00000000003</v>
      </c>
      <c r="I194" s="1">
        <v>202422.7</v>
      </c>
      <c r="J194" s="38">
        <v>202611.7</v>
      </c>
      <c r="K194" s="1">
        <v>224062.90000000002</v>
      </c>
      <c r="L194" s="2"/>
      <c r="M194" s="35">
        <v>109914.3</v>
      </c>
      <c r="N194" s="35">
        <v>109914.3</v>
      </c>
      <c r="O194" s="35">
        <v>109914.3</v>
      </c>
    </row>
    <row r="195" spans="1:15" hidden="1" x14ac:dyDescent="0.25">
      <c r="A195" s="124"/>
      <c r="B195" s="119" t="s">
        <v>46</v>
      </c>
      <c r="C195" s="56"/>
      <c r="D195" s="13">
        <v>142.5</v>
      </c>
      <c r="E195" s="1">
        <v>0</v>
      </c>
      <c r="F195" s="1">
        <v>0</v>
      </c>
      <c r="G195" s="1">
        <v>2.5</v>
      </c>
      <c r="H195" s="1">
        <v>70</v>
      </c>
      <c r="I195" s="1">
        <v>70</v>
      </c>
      <c r="J195" s="14">
        <v>0</v>
      </c>
      <c r="K195" s="14">
        <v>0</v>
      </c>
      <c r="L195" s="81"/>
      <c r="M195" s="35">
        <v>0</v>
      </c>
      <c r="N195" s="35">
        <v>0</v>
      </c>
      <c r="O195" s="35">
        <v>0</v>
      </c>
    </row>
    <row r="196" spans="1:15" hidden="1" x14ac:dyDescent="0.25">
      <c r="A196" s="124"/>
      <c r="B196" s="119" t="s">
        <v>47</v>
      </c>
      <c r="C196" s="56"/>
      <c r="D196" s="13">
        <v>226101.3</v>
      </c>
      <c r="E196" s="1">
        <v>0</v>
      </c>
      <c r="F196" s="1">
        <v>0</v>
      </c>
      <c r="G196" s="1">
        <v>108602.1</v>
      </c>
      <c r="H196" s="1">
        <v>0</v>
      </c>
      <c r="I196" s="1">
        <v>0</v>
      </c>
      <c r="J196" s="14">
        <v>117499.2</v>
      </c>
      <c r="K196" s="14">
        <v>0</v>
      </c>
      <c r="L196" s="81"/>
      <c r="M196" s="35">
        <v>0</v>
      </c>
      <c r="N196" s="35">
        <v>0</v>
      </c>
      <c r="O196" s="35">
        <v>0</v>
      </c>
    </row>
    <row r="197" spans="1:15" s="21" customFormat="1" hidden="1" x14ac:dyDescent="0.25">
      <c r="A197" s="124"/>
      <c r="B197" s="119" t="s">
        <v>48</v>
      </c>
      <c r="C197" s="56"/>
      <c r="D197" s="13">
        <v>45294.7</v>
      </c>
      <c r="E197" s="1">
        <v>0</v>
      </c>
      <c r="F197" s="1">
        <v>20115.599999999999</v>
      </c>
      <c r="G197" s="1">
        <v>25179.1</v>
      </c>
      <c r="H197" s="1">
        <v>0</v>
      </c>
      <c r="I197" s="1">
        <v>0</v>
      </c>
      <c r="J197" s="14">
        <v>0</v>
      </c>
      <c r="K197" s="14">
        <v>0</v>
      </c>
      <c r="L197" s="81"/>
      <c r="M197" s="35">
        <v>0</v>
      </c>
      <c r="N197" s="35">
        <v>0</v>
      </c>
      <c r="O197" s="35">
        <v>0</v>
      </c>
    </row>
    <row r="198" spans="1:15" hidden="1" x14ac:dyDescent="0.25">
      <c r="A198" s="125"/>
      <c r="B198" s="119" t="s">
        <v>49</v>
      </c>
      <c r="C198" s="56"/>
      <c r="D198" s="13">
        <v>78698.100000000006</v>
      </c>
      <c r="E198" s="1">
        <v>0</v>
      </c>
      <c r="F198" s="1">
        <v>28698.1</v>
      </c>
      <c r="G198" s="1">
        <v>0</v>
      </c>
      <c r="H198" s="1">
        <v>50000</v>
      </c>
      <c r="I198" s="1">
        <v>0</v>
      </c>
      <c r="J198" s="14">
        <v>0</v>
      </c>
      <c r="K198" s="14">
        <v>0</v>
      </c>
      <c r="L198" s="81"/>
      <c r="M198" s="35">
        <v>0</v>
      </c>
      <c r="N198" s="35">
        <v>0</v>
      </c>
      <c r="O198" s="35">
        <v>0</v>
      </c>
    </row>
    <row r="199" spans="1:15" ht="25.5" hidden="1" x14ac:dyDescent="0.25">
      <c r="A199" s="56"/>
      <c r="B199" s="119" t="s">
        <v>50</v>
      </c>
      <c r="C199" s="56"/>
      <c r="D199" s="13">
        <v>3237.9000000000005</v>
      </c>
      <c r="E199" s="1">
        <v>0</v>
      </c>
      <c r="F199" s="1">
        <v>1699</v>
      </c>
      <c r="G199" s="1">
        <v>699.4</v>
      </c>
      <c r="H199" s="1">
        <v>697.7</v>
      </c>
      <c r="I199" s="1">
        <v>141.80000000000001</v>
      </c>
      <c r="J199" s="14">
        <v>0</v>
      </c>
      <c r="K199" s="14">
        <v>0</v>
      </c>
      <c r="L199" s="81"/>
      <c r="M199" s="35">
        <v>0</v>
      </c>
      <c r="N199" s="36">
        <v>0</v>
      </c>
      <c r="O199" s="36">
        <v>0</v>
      </c>
    </row>
    <row r="200" spans="1:15" hidden="1" x14ac:dyDescent="0.25">
      <c r="A200" s="123"/>
      <c r="B200" s="119" t="s">
        <v>51</v>
      </c>
      <c r="C200" s="56"/>
      <c r="D200" s="13">
        <v>64912.699999999983</v>
      </c>
      <c r="E200" s="1">
        <v>3175</v>
      </c>
      <c r="F200" s="1">
        <v>7721.6</v>
      </c>
      <c r="G200" s="1">
        <v>35339.800000000003</v>
      </c>
      <c r="H200" s="1">
        <v>1058.6000000000001</v>
      </c>
      <c r="I200" s="1">
        <v>2855.2</v>
      </c>
      <c r="J200" s="14">
        <v>3262.5</v>
      </c>
      <c r="K200" s="14">
        <v>3912.2</v>
      </c>
      <c r="L200" s="81"/>
      <c r="M200" s="36">
        <v>1525.2</v>
      </c>
      <c r="N200" s="36">
        <v>1525.2</v>
      </c>
      <c r="O200" s="36">
        <v>1525.2</v>
      </c>
    </row>
    <row r="201" spans="1:15" hidden="1" x14ac:dyDescent="0.25">
      <c r="A201" s="125"/>
      <c r="B201" s="119" t="s">
        <v>45</v>
      </c>
      <c r="C201" s="56"/>
      <c r="D201" s="13">
        <v>64910.199999999983</v>
      </c>
      <c r="E201" s="1">
        <v>3175</v>
      </c>
      <c r="F201" s="1">
        <v>7721.6</v>
      </c>
      <c r="G201" s="1">
        <v>35337.300000000003</v>
      </c>
      <c r="H201" s="1">
        <v>1058.6000000000001</v>
      </c>
      <c r="I201" s="1">
        <v>2855.2</v>
      </c>
      <c r="J201" s="14">
        <v>3262.5</v>
      </c>
      <c r="K201" s="14">
        <v>3912.2</v>
      </c>
      <c r="L201" s="81"/>
      <c r="M201" s="35">
        <v>1525.2</v>
      </c>
      <c r="N201" s="36">
        <v>1525.2</v>
      </c>
      <c r="O201" s="36">
        <v>1525.2</v>
      </c>
    </row>
    <row r="202" spans="1:15" hidden="1" x14ac:dyDescent="0.25">
      <c r="A202" s="111"/>
      <c r="B202" s="119" t="s">
        <v>46</v>
      </c>
      <c r="C202" s="56"/>
      <c r="D202" s="13">
        <v>2.5</v>
      </c>
      <c r="E202" s="1">
        <v>0</v>
      </c>
      <c r="F202" s="1">
        <v>0</v>
      </c>
      <c r="G202" s="1">
        <v>0</v>
      </c>
      <c r="H202" s="1">
        <v>2.5</v>
      </c>
      <c r="I202" s="1">
        <v>0</v>
      </c>
      <c r="J202" s="14">
        <v>0</v>
      </c>
      <c r="K202" s="14">
        <v>0</v>
      </c>
      <c r="L202" s="81"/>
      <c r="M202" s="14">
        <v>0</v>
      </c>
      <c r="N202" s="14">
        <v>0</v>
      </c>
      <c r="O202" s="14">
        <v>0</v>
      </c>
    </row>
    <row r="203" spans="1:15" ht="25.5" hidden="1" x14ac:dyDescent="0.25">
      <c r="A203" s="123"/>
      <c r="B203" s="119" t="s">
        <v>52</v>
      </c>
      <c r="C203" s="56"/>
      <c r="D203" s="13">
        <v>4086921.2103099995</v>
      </c>
      <c r="E203" s="1">
        <v>282097.49430999998</v>
      </c>
      <c r="F203" s="1">
        <v>409679.31599999999</v>
      </c>
      <c r="G203" s="1">
        <v>415637.4</v>
      </c>
      <c r="H203" s="1">
        <v>519114.60000000003</v>
      </c>
      <c r="I203" s="1">
        <v>528676.1</v>
      </c>
      <c r="J203" s="14">
        <v>825805</v>
      </c>
      <c r="K203" s="14">
        <v>524406.80000000005</v>
      </c>
      <c r="L203" s="81"/>
      <c r="M203" s="37">
        <v>204910.4</v>
      </c>
      <c r="N203" s="37">
        <v>86096.8</v>
      </c>
      <c r="O203" s="37">
        <v>86096.8</v>
      </c>
    </row>
    <row r="204" spans="1:15" hidden="1" x14ac:dyDescent="0.25">
      <c r="A204" s="124"/>
      <c r="B204" s="119" t="s">
        <v>44</v>
      </c>
      <c r="C204" s="56"/>
      <c r="D204" s="13">
        <v>2456676.7103099995</v>
      </c>
      <c r="E204" s="1">
        <v>221197.49431000001</v>
      </c>
      <c r="F204" s="1">
        <v>305889.21600000001</v>
      </c>
      <c r="G204" s="1">
        <v>165099.5</v>
      </c>
      <c r="H204" s="1">
        <v>318303.40000000002</v>
      </c>
      <c r="I204" s="1">
        <v>373004.79999999999</v>
      </c>
      <c r="J204" s="14">
        <v>545504.1</v>
      </c>
      <c r="K204" s="14">
        <v>344560.8</v>
      </c>
      <c r="L204" s="81"/>
      <c r="M204" s="36">
        <v>118813.59999999999</v>
      </c>
      <c r="N204" s="36">
        <v>0</v>
      </c>
      <c r="O204" s="36">
        <v>0</v>
      </c>
    </row>
    <row r="205" spans="1:15" hidden="1" x14ac:dyDescent="0.25">
      <c r="A205" s="124"/>
      <c r="B205" s="119" t="s">
        <v>45</v>
      </c>
      <c r="C205" s="56"/>
      <c r="D205" s="13">
        <v>1280010.4000000001</v>
      </c>
      <c r="E205" s="1">
        <v>60900</v>
      </c>
      <c r="F205" s="1">
        <v>54976.4</v>
      </c>
      <c r="G205" s="1">
        <v>116756.7</v>
      </c>
      <c r="H205" s="1">
        <v>150741.20000000001</v>
      </c>
      <c r="I205" s="1">
        <v>155601.29999999999</v>
      </c>
      <c r="J205" s="14">
        <v>162801.70000000001</v>
      </c>
      <c r="K205" s="14">
        <v>179846</v>
      </c>
      <c r="L205" s="81"/>
      <c r="M205" s="37">
        <v>86096.8</v>
      </c>
      <c r="N205" s="37">
        <v>86096.8</v>
      </c>
      <c r="O205" s="37">
        <v>86096.8</v>
      </c>
    </row>
    <row r="206" spans="1:15" hidden="1" x14ac:dyDescent="0.25">
      <c r="A206" s="124"/>
      <c r="B206" s="119" t="s">
        <v>38</v>
      </c>
      <c r="C206" s="56"/>
      <c r="D206" s="13">
        <v>140</v>
      </c>
      <c r="E206" s="1">
        <v>0</v>
      </c>
      <c r="F206" s="1">
        <v>0</v>
      </c>
      <c r="G206" s="1">
        <v>0</v>
      </c>
      <c r="H206" s="1">
        <v>70</v>
      </c>
      <c r="I206" s="1">
        <v>70</v>
      </c>
      <c r="J206" s="22">
        <v>0</v>
      </c>
      <c r="K206" s="22">
        <v>0</v>
      </c>
      <c r="L206" s="82"/>
      <c r="M206" s="36">
        <v>0</v>
      </c>
      <c r="N206" s="36">
        <v>0</v>
      </c>
      <c r="O206" s="36">
        <v>0</v>
      </c>
    </row>
    <row r="207" spans="1:15" hidden="1" x14ac:dyDescent="0.25">
      <c r="A207" s="124"/>
      <c r="B207" s="119" t="s">
        <v>47</v>
      </c>
      <c r="C207" s="56"/>
      <c r="D207" s="13">
        <v>226101.3</v>
      </c>
      <c r="E207" s="1">
        <v>0</v>
      </c>
      <c r="F207" s="1">
        <v>0</v>
      </c>
      <c r="G207" s="1">
        <v>108602.1</v>
      </c>
      <c r="H207" s="1">
        <v>0</v>
      </c>
      <c r="I207" s="1">
        <v>0</v>
      </c>
      <c r="J207" s="14">
        <v>117499.2</v>
      </c>
      <c r="K207" s="14">
        <v>0</v>
      </c>
      <c r="L207" s="81"/>
      <c r="M207" s="36">
        <v>0</v>
      </c>
      <c r="N207" s="36">
        <v>0</v>
      </c>
      <c r="O207" s="36">
        <v>0</v>
      </c>
    </row>
    <row r="208" spans="1:15" hidden="1" x14ac:dyDescent="0.25">
      <c r="A208" s="124"/>
      <c r="B208" s="119" t="s">
        <v>48</v>
      </c>
      <c r="C208" s="56"/>
      <c r="D208" s="13">
        <v>45294.7</v>
      </c>
      <c r="E208" s="1">
        <v>0</v>
      </c>
      <c r="F208" s="1">
        <v>20115.599999999999</v>
      </c>
      <c r="G208" s="1">
        <v>25179.1</v>
      </c>
      <c r="H208" s="1">
        <v>0</v>
      </c>
      <c r="I208" s="1">
        <v>0</v>
      </c>
      <c r="J208" s="14">
        <v>0</v>
      </c>
      <c r="K208" s="14">
        <v>0</v>
      </c>
      <c r="L208" s="81"/>
      <c r="M208" s="36">
        <v>0</v>
      </c>
      <c r="N208" s="36">
        <v>0</v>
      </c>
      <c r="O208" s="36">
        <v>0</v>
      </c>
    </row>
    <row r="209" spans="1:15" ht="15" hidden="1" customHeight="1" x14ac:dyDescent="0.25">
      <c r="A209" s="125"/>
      <c r="B209" s="119" t="s">
        <v>49</v>
      </c>
      <c r="C209" s="56"/>
      <c r="D209" s="13">
        <v>78698.100000000006</v>
      </c>
      <c r="E209" s="1">
        <v>0</v>
      </c>
      <c r="F209" s="1">
        <v>28698.1</v>
      </c>
      <c r="G209" s="1">
        <v>0</v>
      </c>
      <c r="H209" s="1">
        <v>50000</v>
      </c>
      <c r="I209" s="1">
        <v>0</v>
      </c>
      <c r="J209" s="14">
        <v>0</v>
      </c>
      <c r="K209" s="14">
        <v>0</v>
      </c>
      <c r="L209" s="81"/>
      <c r="M209" s="36">
        <v>0</v>
      </c>
      <c r="N209" s="36">
        <v>0</v>
      </c>
      <c r="O209" s="36">
        <v>0</v>
      </c>
    </row>
    <row r="210" spans="1:15" hidden="1" x14ac:dyDescent="0.25">
      <c r="A210" s="56"/>
      <c r="B210" s="119" t="s">
        <v>53</v>
      </c>
      <c r="C210" s="56"/>
      <c r="D210" s="13">
        <v>379353.09999999992</v>
      </c>
      <c r="E210" s="1">
        <v>35256.800000000003</v>
      </c>
      <c r="F210" s="1">
        <v>37732.199999999997</v>
      </c>
      <c r="G210" s="1">
        <v>51012.4</v>
      </c>
      <c r="H210" s="1">
        <v>54175.5</v>
      </c>
      <c r="I210" s="1">
        <v>43824.400000000009</v>
      </c>
      <c r="J210" s="14">
        <v>36547.500000000007</v>
      </c>
      <c r="K210" s="14">
        <v>36019</v>
      </c>
      <c r="L210" s="81"/>
      <c r="M210" s="37">
        <v>20253.099999999999</v>
      </c>
      <c r="N210" s="36">
        <v>20253.099999999999</v>
      </c>
      <c r="O210" s="36">
        <v>20253.099999999999</v>
      </c>
    </row>
    <row r="211" spans="1:15" hidden="1" x14ac:dyDescent="0.25">
      <c r="A211" s="51"/>
      <c r="B211" s="119" t="s">
        <v>174</v>
      </c>
      <c r="C211" s="56"/>
      <c r="D211" s="13">
        <v>13356.200000000003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4">
        <v>0</v>
      </c>
      <c r="K211" s="14">
        <v>4285.7</v>
      </c>
      <c r="L211" s="43"/>
      <c r="M211" s="71">
        <v>2039.2</v>
      </c>
      <c r="N211" s="41">
        <v>2039.2</v>
      </c>
      <c r="O211" s="41">
        <v>2039.2</v>
      </c>
    </row>
    <row r="212" spans="1:15" hidden="1" x14ac:dyDescent="0.25">
      <c r="A212" s="51"/>
      <c r="B212" s="119" t="s">
        <v>45</v>
      </c>
      <c r="C212" s="56"/>
      <c r="D212" s="13">
        <v>13356.200000000003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4">
        <v>0</v>
      </c>
      <c r="K212" s="14">
        <v>4285.7</v>
      </c>
      <c r="L212" s="43"/>
      <c r="M212" s="71">
        <v>2039.2</v>
      </c>
      <c r="N212" s="41">
        <v>2039.2</v>
      </c>
      <c r="O212" s="41">
        <v>2039.2</v>
      </c>
    </row>
    <row r="213" spans="1:15" ht="20.25" hidden="1" customHeight="1" x14ac:dyDescent="0.25">
      <c r="B213" s="16" t="s">
        <v>54</v>
      </c>
      <c r="C213" s="9"/>
      <c r="D213" s="9"/>
      <c r="E213" s="10"/>
      <c r="F213" s="10"/>
      <c r="G213" s="10"/>
      <c r="H213" s="10"/>
      <c r="I213" s="11"/>
      <c r="L213" s="54"/>
      <c r="M213" s="44"/>
      <c r="N213" s="44"/>
      <c r="O213" s="44"/>
    </row>
    <row r="214" spans="1:15" hidden="1" x14ac:dyDescent="0.25">
      <c r="A214" s="104"/>
      <c r="B214" s="105" t="s">
        <v>41</v>
      </c>
      <c r="C214" s="105"/>
      <c r="D214" s="105" t="s">
        <v>42</v>
      </c>
      <c r="E214" s="104">
        <v>2014</v>
      </c>
      <c r="F214" s="104">
        <v>2015</v>
      </c>
      <c r="G214" s="104">
        <v>2016</v>
      </c>
      <c r="H214" s="104">
        <v>2017</v>
      </c>
      <c r="I214" s="104">
        <v>2018</v>
      </c>
      <c r="J214" s="104">
        <v>2019</v>
      </c>
      <c r="K214" s="104">
        <v>2020</v>
      </c>
      <c r="L214" s="80"/>
      <c r="M214" s="70">
        <v>2022</v>
      </c>
      <c r="N214" s="70">
        <v>2023</v>
      </c>
      <c r="O214" s="70">
        <v>2024</v>
      </c>
    </row>
    <row r="215" spans="1:15" hidden="1" x14ac:dyDescent="0.25">
      <c r="A215" s="123" t="s">
        <v>41</v>
      </c>
      <c r="B215" s="119" t="s">
        <v>43</v>
      </c>
      <c r="C215" s="56"/>
      <c r="D215" s="13" t="e">
        <f t="shared" ref="D215:H224" si="5">D169-D192</f>
        <v>#REF!</v>
      </c>
      <c r="E215" s="1">
        <f t="shared" si="5"/>
        <v>0</v>
      </c>
      <c r="F215" s="1">
        <f t="shared" si="5"/>
        <v>0</v>
      </c>
      <c r="G215" s="1">
        <f t="shared" si="5"/>
        <v>0</v>
      </c>
      <c r="H215" s="1">
        <f t="shared" si="5"/>
        <v>0</v>
      </c>
      <c r="I215" s="1">
        <f t="shared" ref="I215:K222" si="6">I192-I169</f>
        <v>0</v>
      </c>
      <c r="J215" s="1">
        <f t="shared" si="6"/>
        <v>0</v>
      </c>
      <c r="K215" s="1" t="e">
        <f t="shared" si="6"/>
        <v>#REF!</v>
      </c>
      <c r="L215" s="43"/>
      <c r="M215" s="41" t="e">
        <f t="shared" ref="M215:O227" si="7">M192-M169</f>
        <v>#REF!</v>
      </c>
      <c r="N215" s="41" t="e">
        <f t="shared" si="7"/>
        <v>#REF!</v>
      </c>
      <c r="O215" s="41" t="e">
        <f t="shared" si="7"/>
        <v>#REF!</v>
      </c>
    </row>
    <row r="216" spans="1:15" hidden="1" x14ac:dyDescent="0.25">
      <c r="A216" s="124"/>
      <c r="B216" s="119" t="s">
        <v>44</v>
      </c>
      <c r="C216" s="56"/>
      <c r="D216" s="13" t="e">
        <f t="shared" si="5"/>
        <v>#REF!</v>
      </c>
      <c r="E216" s="1">
        <f t="shared" si="5"/>
        <v>0</v>
      </c>
      <c r="F216" s="1">
        <f t="shared" si="5"/>
        <v>0</v>
      </c>
      <c r="G216" s="1">
        <f t="shared" si="5"/>
        <v>0</v>
      </c>
      <c r="H216" s="1">
        <f t="shared" si="5"/>
        <v>0</v>
      </c>
      <c r="I216" s="1">
        <f t="shared" si="6"/>
        <v>0</v>
      </c>
      <c r="J216" s="1">
        <f t="shared" si="6"/>
        <v>0</v>
      </c>
      <c r="K216" s="1" t="e">
        <f t="shared" si="6"/>
        <v>#REF!</v>
      </c>
      <c r="L216" s="43"/>
      <c r="M216" s="41" t="e">
        <f t="shared" si="7"/>
        <v>#REF!</v>
      </c>
      <c r="N216" s="41">
        <f t="shared" si="7"/>
        <v>0</v>
      </c>
      <c r="O216" s="41">
        <f t="shared" si="7"/>
        <v>0</v>
      </c>
    </row>
    <row r="217" spans="1:15" hidden="1" x14ac:dyDescent="0.25">
      <c r="A217" s="124"/>
      <c r="B217" s="119" t="s">
        <v>45</v>
      </c>
      <c r="C217" s="56"/>
      <c r="D217" s="13" t="e">
        <f t="shared" si="5"/>
        <v>#REF!</v>
      </c>
      <c r="E217" s="1">
        <f t="shared" si="5"/>
        <v>0</v>
      </c>
      <c r="F217" s="1">
        <f t="shared" si="5"/>
        <v>0</v>
      </c>
      <c r="G217" s="1">
        <f t="shared" si="5"/>
        <v>0</v>
      </c>
      <c r="H217" s="1">
        <f t="shared" si="5"/>
        <v>0</v>
      </c>
      <c r="I217" s="1">
        <f t="shared" si="6"/>
        <v>0</v>
      </c>
      <c r="J217" s="1">
        <f t="shared" si="6"/>
        <v>0</v>
      </c>
      <c r="K217" s="1" t="e">
        <f t="shared" si="6"/>
        <v>#REF!</v>
      </c>
      <c r="L217" s="43"/>
      <c r="M217" s="41" t="e">
        <f t="shared" si="7"/>
        <v>#REF!</v>
      </c>
      <c r="N217" s="41" t="e">
        <f t="shared" si="7"/>
        <v>#REF!</v>
      </c>
      <c r="O217" s="41" t="e">
        <f t="shared" si="7"/>
        <v>#REF!</v>
      </c>
    </row>
    <row r="218" spans="1:15" hidden="1" x14ac:dyDescent="0.25">
      <c r="A218" s="124"/>
      <c r="B218" s="119" t="s">
        <v>46</v>
      </c>
      <c r="C218" s="56"/>
      <c r="D218" s="13">
        <f t="shared" si="5"/>
        <v>0</v>
      </c>
      <c r="E218" s="1">
        <f t="shared" si="5"/>
        <v>0</v>
      </c>
      <c r="F218" s="1">
        <f t="shared" si="5"/>
        <v>0</v>
      </c>
      <c r="G218" s="1">
        <f t="shared" si="5"/>
        <v>0</v>
      </c>
      <c r="H218" s="1">
        <f t="shared" si="5"/>
        <v>0</v>
      </c>
      <c r="I218" s="1">
        <f t="shared" si="6"/>
        <v>0</v>
      </c>
      <c r="J218" s="1">
        <f t="shared" si="6"/>
        <v>0</v>
      </c>
      <c r="K218" s="1">
        <f t="shared" si="6"/>
        <v>0</v>
      </c>
      <c r="L218" s="43"/>
      <c r="M218" s="41">
        <f t="shared" si="7"/>
        <v>0</v>
      </c>
      <c r="N218" s="41">
        <f t="shared" si="7"/>
        <v>0</v>
      </c>
      <c r="O218" s="41">
        <f t="shared" si="7"/>
        <v>0</v>
      </c>
    </row>
    <row r="219" spans="1:15" hidden="1" x14ac:dyDescent="0.25">
      <c r="A219" s="124"/>
      <c r="B219" s="119" t="s">
        <v>47</v>
      </c>
      <c r="C219" s="56"/>
      <c r="D219" s="13">
        <f t="shared" si="5"/>
        <v>0</v>
      </c>
      <c r="E219" s="1">
        <f t="shared" si="5"/>
        <v>0</v>
      </c>
      <c r="F219" s="1">
        <f t="shared" si="5"/>
        <v>0</v>
      </c>
      <c r="G219" s="1">
        <f t="shared" si="5"/>
        <v>0</v>
      </c>
      <c r="H219" s="1">
        <f t="shared" si="5"/>
        <v>0</v>
      </c>
      <c r="I219" s="1">
        <f t="shared" si="6"/>
        <v>0</v>
      </c>
      <c r="J219" s="1">
        <f t="shared" si="6"/>
        <v>0</v>
      </c>
      <c r="K219" s="1">
        <f t="shared" si="6"/>
        <v>0</v>
      </c>
      <c r="L219" s="43"/>
      <c r="M219" s="41">
        <f t="shared" si="7"/>
        <v>0</v>
      </c>
      <c r="N219" s="41">
        <f t="shared" si="7"/>
        <v>0</v>
      </c>
      <c r="O219" s="41">
        <f t="shared" si="7"/>
        <v>0</v>
      </c>
    </row>
    <row r="220" spans="1:15" s="21" customFormat="1" hidden="1" x14ac:dyDescent="0.25">
      <c r="A220" s="124"/>
      <c r="B220" s="119" t="s">
        <v>48</v>
      </c>
      <c r="C220" s="56"/>
      <c r="D220" s="13">
        <f t="shared" si="5"/>
        <v>0</v>
      </c>
      <c r="E220" s="1">
        <f t="shared" si="5"/>
        <v>0</v>
      </c>
      <c r="F220" s="1">
        <f t="shared" si="5"/>
        <v>0</v>
      </c>
      <c r="G220" s="1">
        <f t="shared" si="5"/>
        <v>0</v>
      </c>
      <c r="H220" s="1">
        <f t="shared" si="5"/>
        <v>0</v>
      </c>
      <c r="I220" s="1">
        <f t="shared" si="6"/>
        <v>0</v>
      </c>
      <c r="J220" s="1">
        <f t="shared" si="6"/>
        <v>0</v>
      </c>
      <c r="K220" s="1">
        <f t="shared" si="6"/>
        <v>0</v>
      </c>
      <c r="L220" s="43"/>
      <c r="M220" s="41">
        <f t="shared" si="7"/>
        <v>0</v>
      </c>
      <c r="N220" s="41">
        <f t="shared" si="7"/>
        <v>0</v>
      </c>
      <c r="O220" s="41">
        <f t="shared" si="7"/>
        <v>0</v>
      </c>
    </row>
    <row r="221" spans="1:15" ht="18" hidden="1" customHeight="1" x14ac:dyDescent="0.25">
      <c r="A221" s="125"/>
      <c r="B221" s="119" t="s">
        <v>49</v>
      </c>
      <c r="C221" s="56"/>
      <c r="D221" s="13">
        <f t="shared" si="5"/>
        <v>0</v>
      </c>
      <c r="E221" s="1">
        <f t="shared" si="5"/>
        <v>0</v>
      </c>
      <c r="F221" s="1">
        <f t="shared" si="5"/>
        <v>0</v>
      </c>
      <c r="G221" s="1">
        <f t="shared" si="5"/>
        <v>0</v>
      </c>
      <c r="H221" s="1">
        <f t="shared" si="5"/>
        <v>0</v>
      </c>
      <c r="I221" s="1">
        <f t="shared" si="6"/>
        <v>0</v>
      </c>
      <c r="J221" s="1">
        <f t="shared" si="6"/>
        <v>0</v>
      </c>
      <c r="K221" s="1">
        <f t="shared" si="6"/>
        <v>0</v>
      </c>
      <c r="L221" s="43"/>
      <c r="M221" s="45">
        <f t="shared" si="7"/>
        <v>0</v>
      </c>
      <c r="N221" s="45">
        <f t="shared" si="7"/>
        <v>0</v>
      </c>
      <c r="O221" s="45">
        <f t="shared" si="7"/>
        <v>0</v>
      </c>
    </row>
    <row r="222" spans="1:15" ht="25.5" hidden="1" x14ac:dyDescent="0.25">
      <c r="A222" s="56"/>
      <c r="B222" s="119" t="s">
        <v>50</v>
      </c>
      <c r="C222" s="56"/>
      <c r="D222" s="13">
        <f t="shared" si="5"/>
        <v>0</v>
      </c>
      <c r="E222" s="1">
        <f t="shared" si="5"/>
        <v>0</v>
      </c>
      <c r="F222" s="1">
        <f t="shared" si="5"/>
        <v>0</v>
      </c>
      <c r="G222" s="1">
        <f t="shared" si="5"/>
        <v>0</v>
      </c>
      <c r="H222" s="1">
        <f t="shared" si="5"/>
        <v>0</v>
      </c>
      <c r="I222" s="1">
        <f t="shared" si="6"/>
        <v>0</v>
      </c>
      <c r="J222" s="1">
        <f t="shared" si="6"/>
        <v>0</v>
      </c>
      <c r="K222" s="1">
        <f t="shared" si="6"/>
        <v>0</v>
      </c>
      <c r="L222" s="43"/>
      <c r="M222" s="45">
        <f t="shared" si="7"/>
        <v>0</v>
      </c>
      <c r="N222" s="45">
        <f t="shared" si="7"/>
        <v>0</v>
      </c>
      <c r="O222" s="45">
        <f t="shared" si="7"/>
        <v>0</v>
      </c>
    </row>
    <row r="223" spans="1:15" hidden="1" x14ac:dyDescent="0.25">
      <c r="A223" s="123"/>
      <c r="B223" s="119" t="s">
        <v>51</v>
      </c>
      <c r="C223" s="56"/>
      <c r="D223" s="13" t="e">
        <f t="shared" si="5"/>
        <v>#REF!</v>
      </c>
      <c r="E223" s="1">
        <f t="shared" si="5"/>
        <v>0</v>
      </c>
      <c r="F223" s="1">
        <f t="shared" si="5"/>
        <v>0</v>
      </c>
      <c r="G223" s="1">
        <f t="shared" si="5"/>
        <v>0</v>
      </c>
      <c r="H223" s="1">
        <f t="shared" si="5"/>
        <v>0</v>
      </c>
      <c r="I223" s="1">
        <f t="shared" ref="I223:J233" si="8">I200-I177</f>
        <v>0</v>
      </c>
      <c r="J223" s="1">
        <f t="shared" si="8"/>
        <v>0</v>
      </c>
      <c r="K223" s="1" t="e">
        <f t="shared" ref="K223:K233" si="9">K200-K177</f>
        <v>#REF!</v>
      </c>
      <c r="L223" s="42"/>
      <c r="M223" s="45" t="e">
        <f t="shared" si="7"/>
        <v>#REF!</v>
      </c>
      <c r="N223" s="45" t="e">
        <f t="shared" si="7"/>
        <v>#REF!</v>
      </c>
      <c r="O223" s="45" t="e">
        <f t="shared" si="7"/>
        <v>#REF!</v>
      </c>
    </row>
    <row r="224" spans="1:15" hidden="1" x14ac:dyDescent="0.25">
      <c r="A224" s="125"/>
      <c r="B224" s="119" t="s">
        <v>45</v>
      </c>
      <c r="C224" s="56"/>
      <c r="D224" s="13" t="e">
        <f t="shared" si="5"/>
        <v>#REF!</v>
      </c>
      <c r="E224" s="1">
        <f t="shared" si="5"/>
        <v>0</v>
      </c>
      <c r="F224" s="1">
        <f t="shared" si="5"/>
        <v>0</v>
      </c>
      <c r="G224" s="1">
        <f t="shared" si="5"/>
        <v>0</v>
      </c>
      <c r="H224" s="1">
        <f t="shared" si="5"/>
        <v>0</v>
      </c>
      <c r="I224" s="1">
        <f t="shared" si="8"/>
        <v>0</v>
      </c>
      <c r="J224" s="1">
        <f t="shared" si="8"/>
        <v>0</v>
      </c>
      <c r="K224" s="1" t="e">
        <f t="shared" si="9"/>
        <v>#REF!</v>
      </c>
      <c r="L224" s="42"/>
      <c r="M224" s="45" t="e">
        <f t="shared" si="7"/>
        <v>#REF!</v>
      </c>
      <c r="N224" s="45" t="e">
        <f t="shared" si="7"/>
        <v>#REF!</v>
      </c>
      <c r="O224" s="45" t="e">
        <f t="shared" si="7"/>
        <v>#REF!</v>
      </c>
    </row>
    <row r="225" spans="1:16" hidden="1" x14ac:dyDescent="0.25">
      <c r="A225" s="56"/>
      <c r="B225" s="119" t="s">
        <v>46</v>
      </c>
      <c r="C225" s="56"/>
      <c r="D225" s="13">
        <f t="shared" ref="D225:H232" si="10">D179-D202</f>
        <v>0</v>
      </c>
      <c r="E225" s="1">
        <f t="shared" si="10"/>
        <v>0</v>
      </c>
      <c r="F225" s="1">
        <f t="shared" si="10"/>
        <v>0</v>
      </c>
      <c r="G225" s="1">
        <f t="shared" si="10"/>
        <v>0</v>
      </c>
      <c r="H225" s="1">
        <f t="shared" si="10"/>
        <v>0</v>
      </c>
      <c r="I225" s="1">
        <f t="shared" si="8"/>
        <v>0</v>
      </c>
      <c r="J225" s="1">
        <f t="shared" si="8"/>
        <v>0</v>
      </c>
      <c r="K225" s="1">
        <f t="shared" si="9"/>
        <v>0</v>
      </c>
      <c r="L225" s="42"/>
      <c r="M225" s="45">
        <f t="shared" si="7"/>
        <v>0</v>
      </c>
      <c r="N225" s="45">
        <f t="shared" si="7"/>
        <v>0</v>
      </c>
      <c r="O225" s="45">
        <f t="shared" si="7"/>
        <v>0</v>
      </c>
    </row>
    <row r="226" spans="1:16" ht="25.5" hidden="1" x14ac:dyDescent="0.25">
      <c r="A226" s="123"/>
      <c r="B226" s="119" t="s">
        <v>52</v>
      </c>
      <c r="C226" s="56"/>
      <c r="D226" s="13" t="e">
        <f t="shared" si="10"/>
        <v>#REF!</v>
      </c>
      <c r="E226" s="1">
        <f t="shared" si="10"/>
        <v>0</v>
      </c>
      <c r="F226" s="1">
        <f t="shared" si="10"/>
        <v>0</v>
      </c>
      <c r="G226" s="1">
        <f t="shared" si="10"/>
        <v>0</v>
      </c>
      <c r="H226" s="1">
        <f t="shared" si="10"/>
        <v>0</v>
      </c>
      <c r="I226" s="1">
        <f t="shared" si="8"/>
        <v>0</v>
      </c>
      <c r="J226" s="1">
        <f t="shared" si="8"/>
        <v>0</v>
      </c>
      <c r="K226" s="1" t="e">
        <f t="shared" si="9"/>
        <v>#REF!</v>
      </c>
      <c r="L226" s="42"/>
      <c r="M226" s="45" t="e">
        <f t="shared" si="7"/>
        <v>#REF!</v>
      </c>
      <c r="N226" s="45" t="e">
        <f t="shared" si="7"/>
        <v>#REF!</v>
      </c>
      <c r="O226" s="45" t="e">
        <f t="shared" si="7"/>
        <v>#REF!</v>
      </c>
    </row>
    <row r="227" spans="1:16" hidden="1" x14ac:dyDescent="0.25">
      <c r="A227" s="124"/>
      <c r="B227" s="119" t="s">
        <v>44</v>
      </c>
      <c r="C227" s="56"/>
      <c r="D227" s="13" t="e">
        <f t="shared" si="10"/>
        <v>#REF!</v>
      </c>
      <c r="E227" s="1">
        <f t="shared" si="10"/>
        <v>0</v>
      </c>
      <c r="F227" s="1">
        <f t="shared" si="10"/>
        <v>0</v>
      </c>
      <c r="G227" s="1">
        <f t="shared" si="10"/>
        <v>0</v>
      </c>
      <c r="H227" s="1">
        <f t="shared" si="10"/>
        <v>0</v>
      </c>
      <c r="I227" s="1">
        <f t="shared" si="8"/>
        <v>0</v>
      </c>
      <c r="J227" s="1">
        <f t="shared" si="8"/>
        <v>0</v>
      </c>
      <c r="K227" s="1" t="e">
        <f t="shared" si="9"/>
        <v>#REF!</v>
      </c>
      <c r="L227" s="42"/>
      <c r="M227" s="45" t="e">
        <f t="shared" si="7"/>
        <v>#REF!</v>
      </c>
      <c r="N227" s="45">
        <f t="shared" si="7"/>
        <v>0</v>
      </c>
      <c r="O227" s="45">
        <f t="shared" si="7"/>
        <v>0</v>
      </c>
    </row>
    <row r="228" spans="1:16" hidden="1" x14ac:dyDescent="0.25">
      <c r="A228" s="124"/>
      <c r="B228" s="119" t="s">
        <v>45</v>
      </c>
      <c r="C228" s="56"/>
      <c r="D228" s="13" t="e">
        <f t="shared" si="10"/>
        <v>#REF!</v>
      </c>
      <c r="E228" s="1">
        <f t="shared" si="10"/>
        <v>0</v>
      </c>
      <c r="F228" s="1">
        <f t="shared" si="10"/>
        <v>0</v>
      </c>
      <c r="G228" s="1">
        <f t="shared" si="10"/>
        <v>0</v>
      </c>
      <c r="H228" s="1">
        <f t="shared" si="10"/>
        <v>0</v>
      </c>
      <c r="I228" s="1">
        <f t="shared" si="8"/>
        <v>0</v>
      </c>
      <c r="J228" s="1">
        <f t="shared" si="8"/>
        <v>0</v>
      </c>
      <c r="K228" s="1" t="e">
        <f t="shared" si="9"/>
        <v>#REF!</v>
      </c>
      <c r="L228" s="42"/>
      <c r="M228" s="45" t="e">
        <f>M205-M182</f>
        <v>#REF!</v>
      </c>
      <c r="N228" s="45" t="e">
        <f>N205-N182</f>
        <v>#REF!</v>
      </c>
      <c r="O228" s="45" t="e">
        <f>O205-O182</f>
        <v>#REF!</v>
      </c>
    </row>
    <row r="229" spans="1:16" hidden="1" x14ac:dyDescent="0.25">
      <c r="A229" s="124"/>
      <c r="B229" s="119" t="s">
        <v>46</v>
      </c>
      <c r="C229" s="56"/>
      <c r="D229" s="17">
        <f t="shared" si="10"/>
        <v>0</v>
      </c>
      <c r="E229" s="1">
        <f t="shared" si="10"/>
        <v>0</v>
      </c>
      <c r="F229" s="1">
        <f t="shared" si="10"/>
        <v>0</v>
      </c>
      <c r="G229" s="1">
        <f t="shared" si="10"/>
        <v>0</v>
      </c>
      <c r="H229" s="1">
        <f t="shared" si="10"/>
        <v>0</v>
      </c>
      <c r="I229" s="1">
        <f t="shared" si="8"/>
        <v>0</v>
      </c>
      <c r="J229" s="1">
        <f t="shared" si="8"/>
        <v>0</v>
      </c>
      <c r="K229" s="1">
        <f t="shared" si="9"/>
        <v>0</v>
      </c>
      <c r="L229" s="42"/>
      <c r="M229" s="45">
        <f t="shared" ref="M229:O233" si="11">M206-M183</f>
        <v>0</v>
      </c>
      <c r="N229" s="45">
        <f t="shared" si="11"/>
        <v>0</v>
      </c>
      <c r="O229" s="45">
        <f t="shared" si="11"/>
        <v>0</v>
      </c>
      <c r="P229" t="s">
        <v>173</v>
      </c>
    </row>
    <row r="230" spans="1:16" hidden="1" x14ac:dyDescent="0.25">
      <c r="A230" s="124"/>
      <c r="B230" s="119" t="s">
        <v>47</v>
      </c>
      <c r="C230" s="56"/>
      <c r="D230" s="13">
        <f t="shared" si="10"/>
        <v>0</v>
      </c>
      <c r="E230" s="1">
        <f t="shared" si="10"/>
        <v>0</v>
      </c>
      <c r="F230" s="1">
        <f t="shared" si="10"/>
        <v>0</v>
      </c>
      <c r="G230" s="1">
        <f t="shared" si="10"/>
        <v>0</v>
      </c>
      <c r="H230" s="1">
        <f t="shared" si="10"/>
        <v>0</v>
      </c>
      <c r="I230" s="1">
        <f t="shared" si="8"/>
        <v>0</v>
      </c>
      <c r="J230" s="1">
        <f t="shared" si="8"/>
        <v>0</v>
      </c>
      <c r="K230" s="1">
        <f t="shared" si="9"/>
        <v>0</v>
      </c>
      <c r="L230" s="42"/>
      <c r="M230" s="45">
        <f t="shared" si="11"/>
        <v>0</v>
      </c>
      <c r="N230" s="45">
        <f t="shared" si="11"/>
        <v>0</v>
      </c>
      <c r="O230" s="45">
        <f t="shared" si="11"/>
        <v>0</v>
      </c>
    </row>
    <row r="231" spans="1:16" hidden="1" x14ac:dyDescent="0.25">
      <c r="A231" s="124"/>
      <c r="B231" s="119" t="s">
        <v>48</v>
      </c>
      <c r="C231" s="56"/>
      <c r="D231" s="13">
        <f t="shared" si="10"/>
        <v>0</v>
      </c>
      <c r="E231" s="1">
        <f t="shared" si="10"/>
        <v>0</v>
      </c>
      <c r="F231" s="1">
        <f t="shared" si="10"/>
        <v>0</v>
      </c>
      <c r="G231" s="1">
        <f t="shared" si="10"/>
        <v>0</v>
      </c>
      <c r="H231" s="1">
        <f t="shared" si="10"/>
        <v>0</v>
      </c>
      <c r="I231" s="1">
        <f t="shared" si="8"/>
        <v>0</v>
      </c>
      <c r="J231" s="1">
        <f t="shared" si="8"/>
        <v>0</v>
      </c>
      <c r="K231" s="1">
        <f t="shared" si="9"/>
        <v>0</v>
      </c>
      <c r="L231" s="42"/>
      <c r="M231" s="45">
        <f t="shared" si="11"/>
        <v>0</v>
      </c>
      <c r="N231" s="45">
        <f t="shared" si="11"/>
        <v>0</v>
      </c>
      <c r="O231" s="45">
        <f t="shared" si="11"/>
        <v>0</v>
      </c>
    </row>
    <row r="232" spans="1:16" hidden="1" x14ac:dyDescent="0.25">
      <c r="A232" s="125"/>
      <c r="B232" s="119" t="s">
        <v>49</v>
      </c>
      <c r="C232" s="56"/>
      <c r="D232" s="13">
        <f t="shared" si="10"/>
        <v>0</v>
      </c>
      <c r="E232" s="1">
        <f t="shared" si="10"/>
        <v>0</v>
      </c>
      <c r="F232" s="1">
        <f t="shared" si="10"/>
        <v>0</v>
      </c>
      <c r="G232" s="1">
        <f t="shared" si="10"/>
        <v>0</v>
      </c>
      <c r="H232" s="1">
        <f t="shared" si="10"/>
        <v>0</v>
      </c>
      <c r="I232" s="1">
        <f t="shared" si="8"/>
        <v>0</v>
      </c>
      <c r="J232" s="1">
        <f t="shared" si="8"/>
        <v>0</v>
      </c>
      <c r="K232" s="1">
        <f t="shared" si="9"/>
        <v>0</v>
      </c>
      <c r="L232" s="42"/>
      <c r="M232" s="45">
        <f t="shared" si="11"/>
        <v>0</v>
      </c>
      <c r="N232" s="45">
        <f t="shared" si="11"/>
        <v>0</v>
      </c>
      <c r="O232" s="45">
        <f t="shared" si="11"/>
        <v>0</v>
      </c>
    </row>
    <row r="233" spans="1:16" hidden="1" x14ac:dyDescent="0.25">
      <c r="A233" s="56"/>
      <c r="B233" s="119" t="s">
        <v>53</v>
      </c>
      <c r="C233" s="56"/>
      <c r="D233" s="13">
        <f t="shared" ref="D233:K235" si="12">D187-D210</f>
        <v>-24026</v>
      </c>
      <c r="E233" s="1">
        <f>E187-E210</f>
        <v>0</v>
      </c>
      <c r="F233" s="1">
        <f>F187-F210</f>
        <v>0</v>
      </c>
      <c r="G233" s="1">
        <f>G187-G210</f>
        <v>0</v>
      </c>
      <c r="H233" s="1">
        <f>H187-H210</f>
        <v>0</v>
      </c>
      <c r="I233" s="1">
        <f t="shared" si="8"/>
        <v>0</v>
      </c>
      <c r="J233" s="1">
        <f t="shared" si="8"/>
        <v>0</v>
      </c>
      <c r="K233" s="1">
        <f t="shared" si="9"/>
        <v>0</v>
      </c>
      <c r="L233" s="72"/>
      <c r="M233" s="73">
        <f t="shared" si="11"/>
        <v>0</v>
      </c>
      <c r="N233" s="73">
        <f t="shared" si="11"/>
        <v>0</v>
      </c>
      <c r="O233" s="73">
        <f t="shared" si="11"/>
        <v>0</v>
      </c>
    </row>
    <row r="234" spans="1:16" hidden="1" x14ac:dyDescent="0.25">
      <c r="B234" s="119" t="s">
        <v>174</v>
      </c>
      <c r="C234" s="55"/>
      <c r="D234" s="13" t="e">
        <f t="shared" si="12"/>
        <v>#REF!</v>
      </c>
      <c r="E234" s="1">
        <f t="shared" si="12"/>
        <v>0</v>
      </c>
      <c r="F234" s="1">
        <f t="shared" si="12"/>
        <v>0</v>
      </c>
      <c r="G234" s="1">
        <f t="shared" si="12"/>
        <v>0</v>
      </c>
      <c r="H234" s="1">
        <f t="shared" si="12"/>
        <v>0</v>
      </c>
      <c r="I234" s="1">
        <f t="shared" si="12"/>
        <v>0</v>
      </c>
      <c r="J234" s="1">
        <f t="shared" si="12"/>
        <v>0</v>
      </c>
      <c r="K234" s="1" t="e">
        <f t="shared" si="12"/>
        <v>#REF!</v>
      </c>
      <c r="L234" s="2"/>
      <c r="M234" s="1" t="e">
        <f t="shared" ref="M234:O235" si="13">M188-M211</f>
        <v>#REF!</v>
      </c>
      <c r="N234" s="1" t="e">
        <f t="shared" si="13"/>
        <v>#REF!</v>
      </c>
      <c r="O234" s="1" t="e">
        <f t="shared" si="13"/>
        <v>#REF!</v>
      </c>
    </row>
    <row r="235" spans="1:16" hidden="1" x14ac:dyDescent="0.25">
      <c r="B235" s="119" t="s">
        <v>45</v>
      </c>
      <c r="C235" s="55"/>
      <c r="D235" s="13" t="e">
        <f t="shared" si="12"/>
        <v>#REF!</v>
      </c>
      <c r="E235" s="1">
        <f t="shared" si="12"/>
        <v>0</v>
      </c>
      <c r="F235" s="1">
        <f t="shared" si="12"/>
        <v>0</v>
      </c>
      <c r="G235" s="1">
        <f t="shared" si="12"/>
        <v>0</v>
      </c>
      <c r="H235" s="1">
        <f t="shared" si="12"/>
        <v>0</v>
      </c>
      <c r="I235" s="1">
        <f t="shared" si="12"/>
        <v>0</v>
      </c>
      <c r="J235" s="1">
        <f t="shared" si="12"/>
        <v>0</v>
      </c>
      <c r="K235" s="1" t="e">
        <f t="shared" si="12"/>
        <v>#REF!</v>
      </c>
      <c r="L235" s="2"/>
      <c r="M235" s="1" t="e">
        <f t="shared" si="13"/>
        <v>#REF!</v>
      </c>
      <c r="N235" s="1" t="e">
        <f t="shared" si="13"/>
        <v>#REF!</v>
      </c>
      <c r="O235" s="1" t="e">
        <f t="shared" si="13"/>
        <v>#REF!</v>
      </c>
    </row>
    <row r="236" spans="1:16" hidden="1" x14ac:dyDescent="0.25"/>
    <row r="237" spans="1:16" ht="15" customHeight="1" x14ac:dyDescent="0.25">
      <c r="A237" s="120"/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</row>
    <row r="238" spans="1:16" x14ac:dyDescent="0.25">
      <c r="A238" s="120"/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</row>
  </sheetData>
  <mergeCells count="87">
    <mergeCell ref="K5:K9"/>
    <mergeCell ref="K13:K15"/>
    <mergeCell ref="K114:K115"/>
    <mergeCell ref="C139:C141"/>
    <mergeCell ref="A139:B141"/>
    <mergeCell ref="C137:C138"/>
    <mergeCell ref="B137:B138"/>
    <mergeCell ref="A137:A138"/>
    <mergeCell ref="A94:B94"/>
    <mergeCell ref="A118:B120"/>
    <mergeCell ref="C118:C120"/>
    <mergeCell ref="C114:C115"/>
    <mergeCell ref="A95:K95"/>
    <mergeCell ref="A98:B98"/>
    <mergeCell ref="C116:C117"/>
    <mergeCell ref="B116:B117"/>
    <mergeCell ref="A116:A117"/>
    <mergeCell ref="A114:A115"/>
    <mergeCell ref="C112:C113"/>
    <mergeCell ref="A112:A113"/>
    <mergeCell ref="C48:C49"/>
    <mergeCell ref="A74:B77"/>
    <mergeCell ref="C74:C77"/>
    <mergeCell ref="C72:C73"/>
    <mergeCell ref="B72:B73"/>
    <mergeCell ref="A72:A73"/>
    <mergeCell ref="L106:L111"/>
    <mergeCell ref="L114:L115"/>
    <mergeCell ref="B114:B115"/>
    <mergeCell ref="A106:A107"/>
    <mergeCell ref="A108:A109"/>
    <mergeCell ref="B112:B113"/>
    <mergeCell ref="C106:C107"/>
    <mergeCell ref="C108:C109"/>
    <mergeCell ref="B106:B107"/>
    <mergeCell ref="B108:B109"/>
    <mergeCell ref="C110:C111"/>
    <mergeCell ref="B110:B111"/>
    <mergeCell ref="A110:A111"/>
    <mergeCell ref="A192:A198"/>
    <mergeCell ref="A200:A201"/>
    <mergeCell ref="A203:A209"/>
    <mergeCell ref="A215:A221"/>
    <mergeCell ref="E2:H2"/>
    <mergeCell ref="A36:B36"/>
    <mergeCell ref="A32:B32"/>
    <mergeCell ref="A16:K16"/>
    <mergeCell ref="A25:B25"/>
    <mergeCell ref="A11:B11"/>
    <mergeCell ref="I2:J2"/>
    <mergeCell ref="K2:K3"/>
    <mergeCell ref="A84:B84"/>
    <mergeCell ref="A89:B89"/>
    <mergeCell ref="A48:A49"/>
    <mergeCell ref="B48:B49"/>
    <mergeCell ref="A1:K1"/>
    <mergeCell ref="A163:B165"/>
    <mergeCell ref="A223:A224"/>
    <mergeCell ref="C142:C145"/>
    <mergeCell ref="A142:B145"/>
    <mergeCell ref="A148:B148"/>
    <mergeCell ref="C163:C165"/>
    <mergeCell ref="A149:K149"/>
    <mergeCell ref="A161:B161"/>
    <mergeCell ref="A162:B162"/>
    <mergeCell ref="A42:K42"/>
    <mergeCell ref="A2:A3"/>
    <mergeCell ref="B2:B3"/>
    <mergeCell ref="C2:C3"/>
    <mergeCell ref="D2:D3"/>
    <mergeCell ref="B131:B132"/>
    <mergeCell ref="A237:K238"/>
    <mergeCell ref="A131:A132"/>
    <mergeCell ref="C131:C132"/>
    <mergeCell ref="B99:B100"/>
    <mergeCell ref="A99:A100"/>
    <mergeCell ref="C121:C122"/>
    <mergeCell ref="B121:B122"/>
    <mergeCell ref="A121:A122"/>
    <mergeCell ref="A130:B130"/>
    <mergeCell ref="C126:C127"/>
    <mergeCell ref="B126:B127"/>
    <mergeCell ref="A126:A127"/>
    <mergeCell ref="A226:A232"/>
    <mergeCell ref="A169:A175"/>
    <mergeCell ref="A177:A178"/>
    <mergeCell ref="A180:A186"/>
  </mergeCells>
  <pageMargins left="0.31496062992125984" right="0.31496062992125984" top="0.35433070866141736" bottom="0.35433070866141736" header="0.31496062992125984" footer="0.31496062992125984"/>
  <pageSetup paperSize="9" scale="59" fitToHeight="0" orientation="landscape" r:id="rId1"/>
  <rowBreaks count="5" manualBreakCount="5">
    <brk id="21" max="10" man="1"/>
    <brk id="41" max="10" man="1"/>
    <brk id="67" max="10" man="1"/>
    <brk id="91" max="10" man="1"/>
    <brk id="1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selection activeCell="J1" sqref="J1:J2"/>
    </sheetView>
  </sheetViews>
  <sheetFormatPr defaultRowHeight="15" x14ac:dyDescent="0.25"/>
  <cols>
    <col min="1" max="1" width="5.140625" customWidth="1"/>
    <col min="2" max="2" width="36.28515625" customWidth="1"/>
    <col min="3" max="3" width="27.28515625" customWidth="1"/>
    <col min="4" max="4" width="18" customWidth="1"/>
    <col min="5" max="5" width="11.28515625" customWidth="1"/>
    <col min="6" max="6" width="15.28515625" customWidth="1"/>
    <col min="8" max="8" width="12.5703125" customWidth="1"/>
    <col min="9" max="9" width="12.28515625" customWidth="1"/>
    <col min="10" max="10" width="29.5703125" customWidth="1"/>
  </cols>
  <sheetData>
    <row r="1" spans="1:11" ht="38.25" customHeight="1" thickBot="1" x14ac:dyDescent="0.3">
      <c r="A1" s="173" t="s">
        <v>280</v>
      </c>
      <c r="B1" s="173" t="s">
        <v>281</v>
      </c>
      <c r="C1" s="173" t="s">
        <v>282</v>
      </c>
      <c r="D1" s="173" t="s">
        <v>283</v>
      </c>
      <c r="E1" s="176" t="s">
        <v>284</v>
      </c>
      <c r="F1" s="177"/>
      <c r="G1" s="178"/>
      <c r="H1" s="176" t="s">
        <v>285</v>
      </c>
      <c r="I1" s="178"/>
      <c r="J1" s="173" t="s">
        <v>286</v>
      </c>
    </row>
    <row r="2" spans="1:11" ht="39" thickBot="1" x14ac:dyDescent="0.3">
      <c r="A2" s="174"/>
      <c r="B2" s="174"/>
      <c r="C2" s="174"/>
      <c r="D2" s="174"/>
      <c r="E2" s="106" t="s">
        <v>291</v>
      </c>
      <c r="F2" s="106" t="s">
        <v>290</v>
      </c>
      <c r="G2" s="106" t="s">
        <v>287</v>
      </c>
      <c r="H2" s="106" t="s">
        <v>289</v>
      </c>
      <c r="I2" s="106" t="s">
        <v>288</v>
      </c>
      <c r="J2" s="174"/>
    </row>
    <row r="3" spans="1:11" x14ac:dyDescent="0.25">
      <c r="A3" s="107">
        <v>1</v>
      </c>
      <c r="B3" s="108">
        <v>2</v>
      </c>
      <c r="C3" s="108">
        <v>3</v>
      </c>
      <c r="D3" s="108">
        <v>4</v>
      </c>
      <c r="E3" s="108">
        <v>5</v>
      </c>
      <c r="F3" s="108">
        <v>6</v>
      </c>
      <c r="G3" s="108">
        <v>7</v>
      </c>
      <c r="H3" s="108">
        <v>8</v>
      </c>
      <c r="I3" s="108">
        <v>9</v>
      </c>
      <c r="J3" s="108">
        <v>10</v>
      </c>
    </row>
    <row r="4" spans="1:11" ht="38.25" x14ac:dyDescent="0.25">
      <c r="A4" s="99" t="s">
        <v>79</v>
      </c>
      <c r="B4" s="99" t="s">
        <v>189</v>
      </c>
      <c r="C4" s="96" t="s">
        <v>182</v>
      </c>
      <c r="D4" s="99"/>
      <c r="E4" s="99"/>
      <c r="F4" s="99"/>
      <c r="G4" s="109"/>
      <c r="H4" s="99"/>
      <c r="I4" s="109"/>
      <c r="J4" s="109"/>
    </row>
    <row r="5" spans="1:11" ht="25.5" x14ac:dyDescent="0.25">
      <c r="A5" s="84" t="s">
        <v>120</v>
      </c>
      <c r="B5" s="98" t="s">
        <v>151</v>
      </c>
      <c r="C5" s="6" t="s">
        <v>2</v>
      </c>
      <c r="D5" s="6" t="s">
        <v>2</v>
      </c>
      <c r="E5" s="6" t="s">
        <v>2</v>
      </c>
      <c r="F5" s="6" t="s">
        <v>2</v>
      </c>
      <c r="G5" s="109"/>
      <c r="H5" s="92" t="s">
        <v>7</v>
      </c>
      <c r="I5" s="109"/>
      <c r="J5" s="109"/>
    </row>
    <row r="6" spans="1:11" ht="25.5" x14ac:dyDescent="0.25">
      <c r="A6" s="98" t="s">
        <v>121</v>
      </c>
      <c r="B6" s="98" t="s">
        <v>152</v>
      </c>
      <c r="C6" s="6" t="s">
        <v>2</v>
      </c>
      <c r="D6" s="6" t="s">
        <v>2</v>
      </c>
      <c r="E6" s="6" t="s">
        <v>2</v>
      </c>
      <c r="F6" s="6" t="s">
        <v>2</v>
      </c>
      <c r="G6" s="109"/>
      <c r="H6" s="92" t="s">
        <v>7</v>
      </c>
      <c r="I6" s="109"/>
      <c r="J6" s="109"/>
    </row>
    <row r="7" spans="1:11" ht="51" x14ac:dyDescent="0.25">
      <c r="A7" s="98" t="s">
        <v>122</v>
      </c>
      <c r="B7" s="98" t="s">
        <v>153</v>
      </c>
      <c r="C7" s="6" t="s">
        <v>2</v>
      </c>
      <c r="D7" s="6" t="s">
        <v>2</v>
      </c>
      <c r="E7" s="6" t="s">
        <v>2</v>
      </c>
      <c r="F7" s="6" t="s">
        <v>2</v>
      </c>
      <c r="G7" s="109"/>
      <c r="H7" s="92" t="s">
        <v>7</v>
      </c>
      <c r="I7" s="109"/>
      <c r="J7" s="109"/>
    </row>
    <row r="8" spans="1:11" ht="25.5" x14ac:dyDescent="0.25">
      <c r="A8" s="98" t="s">
        <v>123</v>
      </c>
      <c r="B8" s="98" t="s">
        <v>150</v>
      </c>
      <c r="C8" s="6" t="s">
        <v>2</v>
      </c>
      <c r="D8" s="6" t="s">
        <v>2</v>
      </c>
      <c r="E8" s="6" t="s">
        <v>2</v>
      </c>
      <c r="F8" s="6" t="s">
        <v>2</v>
      </c>
      <c r="G8" s="109"/>
      <c r="H8" s="92" t="s">
        <v>7</v>
      </c>
      <c r="I8" s="109"/>
      <c r="J8" s="109"/>
    </row>
    <row r="9" spans="1:11" ht="38.25" x14ac:dyDescent="0.25">
      <c r="A9" s="98" t="s">
        <v>124</v>
      </c>
      <c r="B9" s="98" t="s">
        <v>154</v>
      </c>
      <c r="C9" s="6" t="s">
        <v>2</v>
      </c>
      <c r="D9" s="6" t="s">
        <v>2</v>
      </c>
      <c r="E9" s="6" t="s">
        <v>2</v>
      </c>
      <c r="F9" s="6" t="s">
        <v>2</v>
      </c>
      <c r="G9" s="109"/>
      <c r="H9" s="92" t="s">
        <v>7</v>
      </c>
      <c r="I9" s="109"/>
      <c r="J9" s="109"/>
    </row>
    <row r="10" spans="1:11" ht="25.5" x14ac:dyDescent="0.25">
      <c r="A10" s="98" t="s">
        <v>125</v>
      </c>
      <c r="B10" s="98" t="s">
        <v>181</v>
      </c>
      <c r="C10" s="6" t="s">
        <v>29</v>
      </c>
      <c r="D10" s="6" t="s">
        <v>7</v>
      </c>
      <c r="E10" s="2" t="s">
        <v>7</v>
      </c>
      <c r="F10" s="2" t="s">
        <v>7</v>
      </c>
      <c r="G10" s="109"/>
      <c r="H10" s="6" t="s">
        <v>2</v>
      </c>
      <c r="I10" s="109"/>
      <c r="J10" s="109"/>
    </row>
    <row r="11" spans="1:11" x14ac:dyDescent="0.25">
      <c r="A11" s="175" t="s">
        <v>191</v>
      </c>
      <c r="B11" s="175"/>
      <c r="C11" s="6" t="s">
        <v>2</v>
      </c>
      <c r="D11" s="6" t="s">
        <v>7</v>
      </c>
      <c r="E11" s="2" t="s">
        <v>7</v>
      </c>
      <c r="F11" s="2" t="s">
        <v>7</v>
      </c>
      <c r="G11" s="109"/>
      <c r="H11" s="6" t="s">
        <v>2</v>
      </c>
      <c r="I11" s="109"/>
      <c r="J11" s="109"/>
    </row>
    <row r="12" spans="1:11" ht="38.25" x14ac:dyDescent="0.25">
      <c r="A12" s="99" t="s">
        <v>80</v>
      </c>
      <c r="B12" s="99" t="s">
        <v>190</v>
      </c>
      <c r="C12" s="96" t="s">
        <v>182</v>
      </c>
      <c r="D12" s="99"/>
      <c r="E12" s="99"/>
      <c r="F12" s="99"/>
      <c r="G12" s="109"/>
      <c r="H12" s="99"/>
      <c r="I12" s="109"/>
      <c r="J12" s="109"/>
    </row>
    <row r="13" spans="1:11" ht="38.25" x14ac:dyDescent="0.25">
      <c r="A13" s="84" t="s">
        <v>4</v>
      </c>
      <c r="B13" s="98" t="s">
        <v>177</v>
      </c>
      <c r="C13" s="6" t="s">
        <v>2</v>
      </c>
      <c r="D13" s="6" t="s">
        <v>2</v>
      </c>
      <c r="E13" s="6" t="s">
        <v>2</v>
      </c>
      <c r="F13" s="6" t="s">
        <v>2</v>
      </c>
      <c r="G13" s="109"/>
      <c r="H13" s="92" t="s">
        <v>8</v>
      </c>
      <c r="I13" s="109"/>
      <c r="J13" s="109"/>
    </row>
    <row r="14" spans="1:11" ht="63.75" x14ac:dyDescent="0.25">
      <c r="A14" s="84" t="s">
        <v>5</v>
      </c>
      <c r="B14" s="98" t="s">
        <v>178</v>
      </c>
      <c r="C14" s="6" t="s">
        <v>2</v>
      </c>
      <c r="D14" s="6" t="s">
        <v>2</v>
      </c>
      <c r="E14" s="6" t="s">
        <v>2</v>
      </c>
      <c r="F14" s="6" t="s">
        <v>2</v>
      </c>
      <c r="G14" s="109"/>
      <c r="H14" s="92">
        <v>10</v>
      </c>
      <c r="I14" s="109"/>
      <c r="J14" s="109"/>
    </row>
    <row r="15" spans="1:11" ht="25.5" x14ac:dyDescent="0.25">
      <c r="A15" s="84" t="s">
        <v>6</v>
      </c>
      <c r="B15" s="98" t="s">
        <v>179</v>
      </c>
      <c r="C15" s="93"/>
      <c r="D15" s="6" t="s">
        <v>7</v>
      </c>
      <c r="E15" s="6" t="s">
        <v>7</v>
      </c>
      <c r="F15" s="6" t="s">
        <v>7</v>
      </c>
      <c r="G15" s="109"/>
      <c r="H15" s="85" t="s">
        <v>2</v>
      </c>
      <c r="I15" s="109"/>
      <c r="J15" s="109"/>
    </row>
    <row r="16" spans="1:11" x14ac:dyDescent="0.25">
      <c r="A16" s="140" t="s">
        <v>218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2"/>
    </row>
    <row r="17" spans="1:6" ht="25.5" x14ac:dyDescent="0.25">
      <c r="A17" s="99" t="s">
        <v>81</v>
      </c>
      <c r="B17" s="100" t="s">
        <v>3</v>
      </c>
      <c r="C17" s="96" t="s">
        <v>62</v>
      </c>
      <c r="D17" s="99"/>
      <c r="E17" s="99"/>
      <c r="F17" s="99"/>
    </row>
    <row r="18" spans="1:6" ht="89.25" x14ac:dyDescent="0.25">
      <c r="A18" s="6" t="s">
        <v>193</v>
      </c>
      <c r="B18" s="95" t="s">
        <v>93</v>
      </c>
      <c r="C18" s="6" t="s">
        <v>2</v>
      </c>
      <c r="D18" s="6" t="s">
        <v>2</v>
      </c>
      <c r="E18" s="6" t="s">
        <v>2</v>
      </c>
      <c r="F18" s="6" t="s">
        <v>2</v>
      </c>
    </row>
    <row r="19" spans="1:6" ht="76.5" x14ac:dyDescent="0.25">
      <c r="A19" s="6" t="s">
        <v>107</v>
      </c>
      <c r="B19" s="95" t="s">
        <v>94</v>
      </c>
      <c r="C19" s="6" t="s">
        <v>2</v>
      </c>
      <c r="D19" s="6" t="s">
        <v>2</v>
      </c>
      <c r="E19" s="6" t="s">
        <v>2</v>
      </c>
      <c r="F19" s="6" t="s">
        <v>2</v>
      </c>
    </row>
    <row r="20" spans="1:6" ht="89.25" x14ac:dyDescent="0.25">
      <c r="A20" s="6" t="s">
        <v>194</v>
      </c>
      <c r="B20" s="95" t="s">
        <v>95</v>
      </c>
      <c r="C20" s="6" t="s">
        <v>2</v>
      </c>
      <c r="D20" s="6" t="s">
        <v>2</v>
      </c>
      <c r="E20" s="6" t="s">
        <v>2</v>
      </c>
      <c r="F20" s="6" t="s">
        <v>2</v>
      </c>
    </row>
    <row r="21" spans="1:6" ht="127.5" x14ac:dyDescent="0.25">
      <c r="A21" s="6" t="s">
        <v>108</v>
      </c>
      <c r="B21" s="95" t="s">
        <v>102</v>
      </c>
      <c r="C21" s="18"/>
      <c r="D21" s="6" t="s">
        <v>7</v>
      </c>
      <c r="E21" s="6" t="s">
        <v>7</v>
      </c>
      <c r="F21" s="6" t="s">
        <v>7</v>
      </c>
    </row>
    <row r="22" spans="1:6" ht="76.5" x14ac:dyDescent="0.25">
      <c r="A22" s="6" t="s">
        <v>108</v>
      </c>
      <c r="B22" s="95" t="s">
        <v>61</v>
      </c>
      <c r="C22" s="6" t="s">
        <v>2</v>
      </c>
      <c r="D22" s="6" t="s">
        <v>2</v>
      </c>
      <c r="E22" s="6" t="s">
        <v>2</v>
      </c>
      <c r="F22" s="6" t="s">
        <v>2</v>
      </c>
    </row>
    <row r="23" spans="1:6" ht="76.5" x14ac:dyDescent="0.25">
      <c r="A23" s="6" t="s">
        <v>109</v>
      </c>
      <c r="B23" s="95" t="s">
        <v>9</v>
      </c>
      <c r="C23" s="6" t="s">
        <v>2</v>
      </c>
      <c r="D23" s="6" t="s">
        <v>2</v>
      </c>
      <c r="E23" s="6" t="s">
        <v>2</v>
      </c>
      <c r="F23" s="6" t="s">
        <v>2</v>
      </c>
    </row>
    <row r="24" spans="1:6" ht="89.25" x14ac:dyDescent="0.25">
      <c r="A24" s="6" t="s">
        <v>195</v>
      </c>
      <c r="B24" s="95" t="s">
        <v>10</v>
      </c>
      <c r="C24" s="6" t="s">
        <v>62</v>
      </c>
      <c r="D24" s="6" t="s">
        <v>7</v>
      </c>
      <c r="E24" s="6" t="s">
        <v>7</v>
      </c>
      <c r="F24" s="6" t="s">
        <v>7</v>
      </c>
    </row>
    <row r="25" spans="1:6" x14ac:dyDescent="0.25">
      <c r="A25" s="138" t="s">
        <v>11</v>
      </c>
      <c r="B25" s="139"/>
      <c r="C25" s="94" t="s">
        <v>2</v>
      </c>
      <c r="D25" s="94" t="s">
        <v>7</v>
      </c>
      <c r="E25" s="2" t="s">
        <v>7</v>
      </c>
      <c r="F25" s="2" t="s">
        <v>7</v>
      </c>
    </row>
    <row r="26" spans="1:6" ht="38.25" x14ac:dyDescent="0.25">
      <c r="A26" s="34" t="s">
        <v>82</v>
      </c>
      <c r="B26" s="101" t="s">
        <v>12</v>
      </c>
      <c r="C26" s="34" t="s">
        <v>60</v>
      </c>
      <c r="D26" s="2"/>
      <c r="E26" s="2"/>
      <c r="F26" s="34">
        <f>F28+F31</f>
        <v>1623</v>
      </c>
    </row>
    <row r="27" spans="1:6" ht="51" x14ac:dyDescent="0.25">
      <c r="A27" s="97" t="s">
        <v>175</v>
      </c>
      <c r="B27" s="98" t="s">
        <v>96</v>
      </c>
      <c r="C27" s="94" t="s">
        <v>2</v>
      </c>
      <c r="D27" s="94" t="s">
        <v>29</v>
      </c>
      <c r="E27" s="2" t="s">
        <v>2</v>
      </c>
      <c r="F27" s="2" t="s">
        <v>2</v>
      </c>
    </row>
    <row r="28" spans="1:6" ht="51" x14ac:dyDescent="0.25">
      <c r="A28" s="97" t="s">
        <v>166</v>
      </c>
      <c r="B28" s="98" t="s">
        <v>97</v>
      </c>
      <c r="C28" s="94" t="s">
        <v>2</v>
      </c>
      <c r="D28" s="94" t="s">
        <v>35</v>
      </c>
      <c r="E28" s="2" t="e">
        <f>H28+G28+#REF!</f>
        <v>#REF!</v>
      </c>
      <c r="F28" s="1">
        <v>23</v>
      </c>
    </row>
    <row r="29" spans="1:6" ht="89.25" x14ac:dyDescent="0.25">
      <c r="A29" s="97" t="s">
        <v>167</v>
      </c>
      <c r="B29" s="98" t="s">
        <v>39</v>
      </c>
      <c r="C29" s="94" t="s">
        <v>2</v>
      </c>
      <c r="D29" s="94" t="s">
        <v>35</v>
      </c>
      <c r="E29" s="2" t="e">
        <f>H29+G29+#REF!</f>
        <v>#REF!</v>
      </c>
      <c r="F29" s="1" t="s">
        <v>7</v>
      </c>
    </row>
    <row r="30" spans="1:6" ht="38.25" x14ac:dyDescent="0.25">
      <c r="A30" s="97" t="s">
        <v>203</v>
      </c>
      <c r="B30" s="98" t="s">
        <v>13</v>
      </c>
      <c r="C30" s="94" t="s">
        <v>2</v>
      </c>
      <c r="D30" s="94" t="s">
        <v>35</v>
      </c>
      <c r="E30" s="2" t="e">
        <f>H30+G30+#REF!</f>
        <v>#REF!</v>
      </c>
      <c r="F30" s="1" t="s">
        <v>7</v>
      </c>
    </row>
    <row r="31" spans="1:6" ht="25.5" x14ac:dyDescent="0.25">
      <c r="A31" s="97" t="s">
        <v>204</v>
      </c>
      <c r="B31" s="98" t="s">
        <v>115</v>
      </c>
      <c r="C31" s="94" t="s">
        <v>2</v>
      </c>
      <c r="D31" s="94" t="s">
        <v>35</v>
      </c>
      <c r="E31" s="2" t="e">
        <f>H31+G31+#REF!</f>
        <v>#REF!</v>
      </c>
      <c r="F31" s="1">
        <v>1600</v>
      </c>
    </row>
    <row r="32" spans="1:6" x14ac:dyDescent="0.25">
      <c r="A32" s="138" t="s">
        <v>14</v>
      </c>
      <c r="B32" s="139"/>
      <c r="C32" s="94" t="s">
        <v>2</v>
      </c>
      <c r="D32" s="94" t="s">
        <v>35</v>
      </c>
      <c r="E32" s="2">
        <f>F32+G32+H32</f>
        <v>0</v>
      </c>
      <c r="F32" s="2">
        <f>H28+H29+H30+H31</f>
        <v>0</v>
      </c>
    </row>
    <row r="33" spans="1:6" ht="38.25" x14ac:dyDescent="0.25">
      <c r="A33" s="96" t="s">
        <v>83</v>
      </c>
      <c r="B33" s="100" t="s">
        <v>15</v>
      </c>
      <c r="C33" s="96" t="s">
        <v>162</v>
      </c>
      <c r="D33" s="98"/>
      <c r="E33" s="98"/>
      <c r="F33" s="98"/>
    </row>
    <row r="34" spans="1:6" ht="51" x14ac:dyDescent="0.25">
      <c r="A34" s="97" t="s">
        <v>197</v>
      </c>
      <c r="B34" s="98" t="s">
        <v>16</v>
      </c>
      <c r="C34" s="94" t="s">
        <v>2</v>
      </c>
      <c r="D34" s="94" t="s">
        <v>2</v>
      </c>
      <c r="E34" s="2" t="s">
        <v>2</v>
      </c>
      <c r="F34" s="2" t="s">
        <v>2</v>
      </c>
    </row>
    <row r="35" spans="1:6" ht="114.75" x14ac:dyDescent="0.25">
      <c r="A35" s="97" t="s">
        <v>198</v>
      </c>
      <c r="B35" s="98" t="s">
        <v>98</v>
      </c>
      <c r="C35" s="94" t="s">
        <v>2</v>
      </c>
      <c r="D35" s="94" t="s">
        <v>2</v>
      </c>
      <c r="E35" s="2" t="s">
        <v>2</v>
      </c>
      <c r="F35" s="2" t="s">
        <v>2</v>
      </c>
    </row>
    <row r="36" spans="1:6" x14ac:dyDescent="0.25">
      <c r="A36" s="138" t="s">
        <v>192</v>
      </c>
      <c r="B36" s="139"/>
      <c r="C36" s="94" t="s">
        <v>2</v>
      </c>
      <c r="D36" s="94" t="s">
        <v>7</v>
      </c>
      <c r="E36" s="2" t="s">
        <v>7</v>
      </c>
      <c r="F36" s="2" t="s">
        <v>7</v>
      </c>
    </row>
    <row r="37" spans="1:6" ht="38.25" x14ac:dyDescent="0.25">
      <c r="A37" s="96" t="s">
        <v>84</v>
      </c>
      <c r="B37" s="100" t="s">
        <v>17</v>
      </c>
      <c r="C37" s="96" t="s">
        <v>206</v>
      </c>
      <c r="D37" s="96"/>
      <c r="E37" s="96"/>
      <c r="F37" s="96"/>
    </row>
    <row r="38" spans="1:6" ht="51" x14ac:dyDescent="0.25">
      <c r="A38" s="97" t="s">
        <v>207</v>
      </c>
      <c r="B38" s="98" t="s">
        <v>18</v>
      </c>
      <c r="C38" s="94" t="s">
        <v>2</v>
      </c>
      <c r="D38" s="94" t="s">
        <v>2</v>
      </c>
      <c r="E38" s="2" t="s">
        <v>2</v>
      </c>
      <c r="F38" s="2" t="s">
        <v>2</v>
      </c>
    </row>
    <row r="39" spans="1:6" ht="63.75" x14ac:dyDescent="0.25">
      <c r="A39" s="97" t="s">
        <v>208</v>
      </c>
      <c r="B39" s="98" t="s">
        <v>99</v>
      </c>
      <c r="C39" s="94" t="s">
        <v>2</v>
      </c>
      <c r="D39" s="94" t="s">
        <v>2</v>
      </c>
      <c r="E39" s="2" t="s">
        <v>2</v>
      </c>
      <c r="F39" s="2" t="s">
        <v>2</v>
      </c>
    </row>
    <row r="40" spans="1:6" ht="51" x14ac:dyDescent="0.25">
      <c r="A40" s="97" t="s">
        <v>209</v>
      </c>
      <c r="B40" s="98" t="s">
        <v>55</v>
      </c>
      <c r="C40" s="94" t="s">
        <v>2</v>
      </c>
      <c r="D40" s="94" t="s">
        <v>2</v>
      </c>
      <c r="E40" s="2" t="s">
        <v>2</v>
      </c>
      <c r="F40" s="2" t="s">
        <v>2</v>
      </c>
    </row>
    <row r="41" spans="1:6" ht="51" x14ac:dyDescent="0.25">
      <c r="A41" s="97" t="s">
        <v>210</v>
      </c>
      <c r="B41" s="98" t="s">
        <v>57</v>
      </c>
      <c r="C41" s="94" t="s">
        <v>2</v>
      </c>
      <c r="D41" s="94" t="s">
        <v>2</v>
      </c>
      <c r="E41" s="2" t="s">
        <v>2</v>
      </c>
      <c r="F41" s="2" t="s">
        <v>2</v>
      </c>
    </row>
  </sheetData>
  <mergeCells count="12">
    <mergeCell ref="A25:B25"/>
    <mergeCell ref="A32:B32"/>
    <mergeCell ref="A36:B36"/>
    <mergeCell ref="J1:J2"/>
    <mergeCell ref="A11:B11"/>
    <mergeCell ref="A16:K16"/>
    <mergeCell ref="A1:A2"/>
    <mergeCell ref="B1:B2"/>
    <mergeCell ref="C1:C2"/>
    <mergeCell ref="D1:D2"/>
    <mergeCell ref="E1:G1"/>
    <mergeCell ref="H1:I1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2</vt:lpstr>
      <vt:lpstr>Лист1</vt:lpstr>
      <vt:lpstr>'прил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2020-07-29T14:41:14Z</dcterms:modified>
</cp:coreProperties>
</file>